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'BRPL'!$A$1:$S$212</definedName>
    <definedName name="_xlnm.Print_Area" localSheetId="1">'BYPL'!$A$1:$Q$176</definedName>
    <definedName name="_xlnm.Print_Area" localSheetId="8">'FINAL EX. SUMMARY'!$A$1:$Q$41</definedName>
    <definedName name="_xlnm.Print_Area" localSheetId="4">'MES'!$A$1:$Q$54</definedName>
    <definedName name="_xlnm.Print_Area" localSheetId="0">'NDPL'!$A$1:$Q$170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<sst xmlns="http://schemas.openxmlformats.org/spreadsheetml/2006/main" count="1712" uniqueCount="487">
  <si>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</si>
  <si>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</si>
  <si>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</si>
  <si>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</si>
  <si>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</si>
  <si>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</si>
  <si>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</si>
  <si>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</si>
  <si>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</si>
  <si>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</si>
  <si>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</si>
  <si>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</si>
  <si>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</si>
  <si>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</si>
  <si>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</si>
  <si>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</si>
  <si>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</si>
  <si>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</si>
  <si>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</si>
  <si>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</si>
  <si>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</si>
  <si>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</si>
  <si>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</si>
  <si>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</si>
  <si>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</si>
  <si>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</si>
  <si>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</si>
  <si>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</si>
  <si>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</si>
  <si>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</si>
  <si>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</si>
  <si>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</si>
  <si>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</si>
  <si>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</si>
  <si>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</si>
  <si>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</si>
  <si>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</si>
  <si>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</si>
  <si>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</si>
  <si>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</si>
  <si>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</si>
  <si>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</si>
  <si>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</si>
  <si>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</si>
  <si>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</si>
  <si>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</si>
  <si>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</si>
  <si>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</si>
  <si>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</si>
  <si>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</si>
  <si>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</si>
  <si>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</si>
  <si>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</si>
  <si>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</si>
  <si>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</si>
  <si>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</si>
  <si>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</si>
  <si>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</si>
  <si>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</si>
  <si>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</si>
  <si>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</si>
  <si>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</si>
  <si>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</si>
  <si>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</si>
  <si>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</si>
  <si>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</si>
  <si>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</si>
  <si>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</si>
  <si>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</si>
  <si>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</si>
  <si>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</si>
  <si>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</si>
  <si>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</si>
  <si>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</si>
  <si>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</si>
  <si>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</si>
  <si>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</si>
  <si>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</si>
  <si>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</si>
  <si>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</si>
  <si>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</si>
  <si>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</si>
  <si>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</si>
  <si>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</si>
  <si>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</si>
  <si>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</si>
  <si>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</si>
  <si>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</si>
  <si>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</si>
  <si>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</si>
  <si>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</si>
  <si>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</si>
  <si>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</si>
  <si>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</si>
  <si>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</si>
  <si>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</si>
  <si>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</si>
  <si>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</si>
  <si>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</si>
  <si>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</si>
  <si>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</si>
  <si>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</si>
  <si>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</si>
  <si>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</si>
  <si>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</si>
  <si>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</si>
  <si>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</si>
  <si>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</si>
  <si>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</si>
  <si>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</si>
  <si>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</si>
  <si>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</si>
  <si>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</si>
  <si>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</si>
  <si>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</si>
  <si>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</si>
  <si>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</si>
  <si>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</si>
  <si>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</si>
  <si>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</si>
  <si>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</si>
  <si>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</si>
  <si>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</si>
  <si>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</si>
  <si>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</si>
  <si>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</si>
  <si>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</si>
  <si>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</si>
  <si>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</si>
  <si>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</si>
  <si>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</si>
  <si>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</si>
  <si>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</si>
  <si>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</si>
  <si>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</si>
  <si>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</si>
  <si>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</si>
  <si>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</si>
  <si>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</si>
  <si>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</si>
  <si>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</si>
  <si>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</si>
  <si>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</si>
  <si>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</si>
  <si>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</si>
  <si>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</si>
  <si>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</si>
  <si>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</si>
  <si>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</si>
  <si>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</si>
  <si>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</si>
  <si>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</si>
  <si>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</si>
  <si>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</si>
  <si>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</si>
  <si>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</si>
  <si>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</si>
  <si>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</si>
  <si>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</si>
  <si>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</si>
  <si>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</si>
  <si>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</si>
  <si>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</si>
  <si>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</si>
  <si>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</si>
  <si>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</si>
  <si>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</si>
  <si>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</si>
  <si>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</si>
  <si>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</si>
  <si>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</si>
  <si>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</si>
  <si>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</si>
  <si>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</si>
  <si>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</si>
  <si>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</si>
  <si>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</si>
  <si>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</si>
  <si>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</si>
  <si>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</si>
  <si>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</si>
  <si>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</si>
  <si>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</si>
  <si>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</si>
  <si>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</si>
  <si>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</si>
  <si>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</si>
  <si>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</si>
  <si>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</si>
  <si>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</si>
  <si>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</si>
  <si>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</si>
  <si>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</si>
  <si>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</si>
  <si>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</si>
  <si>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</si>
  <si>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</si>
  <si>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</si>
  <si>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</si>
  <si>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</si>
  <si>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</si>
  <si>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</si>
  <si>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</si>
  <si>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</si>
  <si>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</si>
  <si>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</si>
  <si>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</si>
  <si>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</si>
  <si>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</si>
  <si>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</si>
  <si>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</si>
  <si>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</si>
  <si>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</si>
  <si>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</si>
  <si>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</si>
  <si>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</si>
  <si>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</si>
  <si>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</si>
  <si>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</si>
  <si>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</si>
  <si>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</si>
  <si>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</si>
  <si>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</si>
  <si>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</si>
  <si>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</si>
  <si>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</si>
  <si>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</si>
  <si>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</si>
  <si>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</si>
  <si>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</si>
  <si>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</si>
  <si>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</si>
  <si>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</si>
  <si>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</si>
  <si>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</si>
  <si>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</si>
  <si>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</si>
  <si>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</si>
  <si>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</si>
  <si>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</si>
  <si>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</si>
  <si>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</si>
  <si>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</si>
  <si>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</si>
  <si>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</si>
  <si>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</si>
  <si>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</si>
  <si>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</si>
  <si>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</si>
  <si>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</si>
  <si>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</si>
  <si>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</si>
  <si>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</si>
  <si>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</si>
  <si>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</si>
  <si>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</si>
  <si>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</si>
  <si>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</si>
  <si>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</si>
  <si>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</si>
  <si>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</si>
  <si>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</si>
  <si>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</si>
  <si>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</si>
  <si>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</si>
  <si>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</si>
  <si>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</si>
  <si>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</si>
  <si>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</si>
  <si>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</si>
  <si>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</si>
  <si>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</si>
  <si>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</si>
  <si>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</si>
  <si>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</si>
  <si>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</si>
  <si>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</si>
  <si>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</si>
  <si>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</si>
  <si>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</si>
  <si>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</si>
  <si>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</si>
  <si>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</si>
  <si>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</si>
  <si>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</si>
  <si>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</si>
  <si>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</si>
  <si>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</si>
  <si>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</si>
  <si>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</si>
  <si>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</si>
  <si>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</si>
  <si>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</si>
  <si>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</si>
  <si>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</si>
  <si>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</si>
  <si>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</si>
  <si>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</si>
  <si>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</si>
  <si>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</si>
  <si>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</si>
  <si>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</si>
  <si>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</si>
  <si>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</si>
  <si>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</si>
  <si>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</si>
  <si>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</si>
  <si>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</si>
  <si>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</si>
  <si>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</si>
  <si>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</si>
  <si>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</si>
  <si>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</si>
  <si>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</si>
  <si>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</si>
  <si>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</si>
  <si>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</si>
  <si>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</si>
  <si>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</si>
  <si>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</si>
  <si>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</si>
  <si>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</si>
  <si>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</si>
  <si>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</si>
  <si>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</si>
  <si>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</si>
  <si>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</si>
  <si>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</si>
  <si>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</si>
  <si>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</si>
  <si>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</si>
  <si>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</si>
  <si>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</si>
  <si>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</si>
  <si>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</si>
  <si>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</si>
  <si>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</si>
  <si>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</si>
  <si>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</si>
  <si>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</si>
  <si>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</si>
  <si>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</si>
  <si>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</si>
  <si>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</si>
  <si>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</si>
  <si>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</si>
  <si>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</si>
  <si>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</si>
  <si>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</si>
  <si>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</si>
  <si>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</si>
  <si>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</si>
  <si>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</si>
  <si>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</si>
  <si>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</si>
  <si>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</si>
  <si>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</si>
  <si>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</si>
  <si>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</si>
  <si>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</si>
  <si>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</si>
  <si>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</si>
  <si>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</si>
  <si>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</si>
  <si>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</si>
  <si>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</si>
  <si>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</si>
  <si>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</si>
  <si>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</si>
  <si>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</si>
  <si>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</si>
  <si>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</si>
  <si>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</si>
  <si>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</si>
  <si>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</si>
  <si>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</si>
  <si>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</si>
  <si>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</si>
  <si>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</si>
  <si>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</si>
  <si>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</si>
  <si>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</si>
  <si>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</si>
  <si>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</si>
  <si>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</si>
  <si>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</si>
  <si>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</si>
  <si>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</si>
  <si>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</si>
  <si>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</si>
  <si>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</si>
  <si>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</si>
  <si>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</si>
  <si>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</si>
  <si>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</si>
  <si>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</si>
  <si>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</si>
  <si>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</si>
  <si>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</si>
  <si>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</si>
  <si>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</si>
  <si>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</si>
  <si>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</si>
  <si>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</si>
  <si>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</si>
  <si>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</si>
  <si>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</si>
  <si>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</si>
  <si>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</si>
  <si>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</si>
  <si>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</si>
  <si>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</si>
  <si>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</si>
  <si>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</si>
  <si>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</si>
  <si>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</si>
  <si>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</si>
  <si>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</si>
  <si>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</si>
  <si>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</si>
  <si>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</si>
  <si>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</si>
  <si>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</si>
  <si>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</si>
  <si>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</si>
  <si>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</si>
  <si>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</si>
  <si>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</si>
  <si>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</si>
  <si>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</si>
  <si>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</si>
  <si>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</si>
  <si>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</si>
  <si>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</si>
  <si>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</si>
  <si>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</si>
  <si>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</si>
  <si>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</si>
  <si>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</si>
  <si>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</si>
  <si>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</si>
  <si>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</si>
  <si>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</si>
  <si>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</si>
  <si>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</si>
  <si>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</si>
  <si>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</si>
  <si>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</si>
  <si>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</si>
  <si>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</si>
  <si>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</si>
  <si>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</si>
  <si>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</si>
  <si>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</si>
  <si>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</si>
  <si>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</si>
  <si>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</si>
  <si>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</si>
  <si>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</si>
  <si>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w.e.f 01/01/19</t>
  </si>
  <si>
    <t>w.e.f 02/01/2019</t>
  </si>
  <si>
    <t>w.e.f 15/2/19</t>
  </si>
  <si>
    <t>w.e.f 27/3/19</t>
  </si>
  <si>
    <t>w.e.f 12/3/19</t>
  </si>
  <si>
    <t>w..e.f 22/3/19</t>
  </si>
  <si>
    <t>FINAL READING 30/04/2019</t>
  </si>
  <si>
    <t>INTIAL READING 01/04/2019</t>
  </si>
  <si>
    <t>APRIL-2019</t>
  </si>
  <si>
    <t xml:space="preserve">                           PERIOD 1st APRIL-2019 TO 30th APRIL-2019</t>
  </si>
  <si>
    <t>w.e.f 11/04/19</t>
  </si>
  <si>
    <t>w.e.f 16/04/19</t>
  </si>
  <si>
    <t>w.e.f 29/04/19</t>
  </si>
  <si>
    <t>Check Meter Data</t>
  </si>
  <si>
    <t>Data till 29/04</t>
  </si>
  <si>
    <t>Assessment</t>
  </si>
  <si>
    <t>data till 29/04</t>
  </si>
  <si>
    <t>w.e.f 22/04/19</t>
  </si>
  <si>
    <t xml:space="preserve">Last month                      Assessment </t>
  </si>
  <si>
    <t xml:space="preserve"> A.) EXPORT/IMPORT OF REACTIVE ENERGY IN LEAD/LAG MODE ON IBT's AT GT ,MSW-Bawana &amp; East Delhi Waste -Gazipur</t>
  </si>
  <si>
    <t>GT IBT-I</t>
  </si>
  <si>
    <t>GT IBT-2</t>
  </si>
  <si>
    <t>MSW BAWANA</t>
  </si>
  <si>
    <t>E.Delhi Waste GZP</t>
  </si>
  <si>
    <t>Note :Sharing taken from wk-06 abt bill 2019-20</t>
  </si>
  <si>
    <t>TOTAL ENERGY TO Northern Railway</t>
  </si>
  <si>
    <t>Reactive Energy for above 103%</t>
  </si>
  <si>
    <t>Reactive Energy for below 97%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</si>
</sst>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.0000"/>
    <numFmt numFmtId="187" formatCode="0.000"/>
    <numFmt numFmtId="188" formatCode="0.0"/>
    <numFmt numFmtId="189" formatCode="0.00000"/>
    <numFmt numFmtId="190" formatCode="0.0000000"/>
    <numFmt numFmtId="191" formatCode="0.000000"/>
    <numFmt numFmtId="192" formatCode="0_);\(0\)"/>
    <numFmt numFmtId="193" formatCode="[$-409]h:mm:ss\ AM/PM"/>
    <numFmt numFmtId="194" formatCode="[$-409]dddd\,\ mmmm\ dd\,\ yyyy"/>
    <numFmt numFmtId="195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0" fillId="31" borderId="7" applyNumberFormat="0" applyFont="0" applyAlignment="0" applyProtection="0"/>
    <xf numFmtId="0" fontId="101" fillId="26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83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6" fontId="4" fillId="0" borderId="20" xfId="0" applyNumberFormat="1" applyFont="1" applyFill="1" applyBorder="1" applyAlignment="1">
      <alignment/>
    </xf>
    <xf numFmtId="186" fontId="4" fillId="0" borderId="12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6" fontId="2" fillId="0" borderId="0" xfId="0" applyNumberFormat="1" applyFont="1" applyFill="1" applyAlignment="1">
      <alignment horizontal="center"/>
    </xf>
    <xf numFmtId="18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7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6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6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6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6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6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6" fontId="28" fillId="0" borderId="0" xfId="0" applyNumberFormat="1" applyFont="1" applyBorder="1" applyAlignment="1">
      <alignment/>
    </xf>
    <xf numFmtId="186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6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6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6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6" fontId="21" fillId="0" borderId="20" xfId="0" applyNumberFormat="1" applyFont="1" applyFill="1" applyBorder="1" applyAlignment="1">
      <alignment/>
    </xf>
    <xf numFmtId="186" fontId="21" fillId="0" borderId="20" xfId="0" applyNumberFormat="1" applyFont="1" applyFill="1" applyBorder="1" applyAlignment="1">
      <alignment horizontal="center"/>
    </xf>
    <xf numFmtId="186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6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6" fontId="4" fillId="0" borderId="11" xfId="0" applyNumberFormat="1" applyFont="1" applyFill="1" applyBorder="1" applyAlignment="1">
      <alignment horizontal="center"/>
    </xf>
    <xf numFmtId="186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6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6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86" fontId="25" fillId="0" borderId="0" xfId="0" applyNumberFormat="1" applyFont="1" applyBorder="1" applyAlignment="1">
      <alignment/>
    </xf>
    <xf numFmtId="186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86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86" fontId="50" fillId="0" borderId="0" xfId="0" applyNumberFormat="1" applyFont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186" fontId="17" fillId="0" borderId="24" xfId="0" applyNumberFormat="1" applyFont="1" applyBorder="1" applyAlignment="1">
      <alignment horizontal="center"/>
    </xf>
    <xf numFmtId="186" fontId="21" fillId="0" borderId="15" xfId="0" applyNumberFormat="1" applyFont="1" applyFill="1" applyBorder="1" applyAlignment="1">
      <alignment horizontal="center" vertical="center"/>
    </xf>
    <xf numFmtId="186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6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6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6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7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5" fontId="45" fillId="0" borderId="0" xfId="0" applyNumberFormat="1" applyFont="1" applyFill="1" applyBorder="1" applyAlignment="1">
      <alignment horizontal="center" vertical="center"/>
    </xf>
    <xf numFmtId="187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86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6" fontId="35" fillId="0" borderId="0" xfId="0" applyNumberFormat="1" applyFont="1" applyFill="1" applyBorder="1" applyAlignment="1">
      <alignment horizontal="center"/>
    </xf>
    <xf numFmtId="186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86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6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6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87" fontId="21" fillId="0" borderId="0" xfId="0" applyNumberFormat="1" applyFont="1" applyFill="1" applyAlignment="1">
      <alignment horizontal="center" vertical="center"/>
    </xf>
    <xf numFmtId="187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6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7" fontId="21" fillId="0" borderId="0" xfId="0" applyNumberFormat="1" applyFont="1" applyFill="1" applyBorder="1" applyAlignment="1">
      <alignment vertical="center"/>
    </xf>
    <xf numFmtId="187" fontId="45" fillId="0" borderId="0" xfId="0" applyNumberFormat="1" applyFont="1" applyFill="1" applyBorder="1" applyAlignment="1">
      <alignment vertical="center"/>
    </xf>
    <xf numFmtId="186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6" fontId="41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/>
    </xf>
    <xf numFmtId="186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5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7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5" fontId="0" fillId="0" borderId="0" xfId="0" applyNumberFormat="1" applyFill="1" applyBorder="1" applyAlignment="1">
      <alignment horizontal="center" vertical="center"/>
    </xf>
    <xf numFmtId="187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5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center" vertical="center"/>
    </xf>
    <xf numFmtId="187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95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7" fontId="0" fillId="0" borderId="33" xfId="0" applyNumberForma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195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7" fontId="21" fillId="0" borderId="0" xfId="0" applyNumberFormat="1" applyFont="1" applyFill="1" applyBorder="1" applyAlignment="1">
      <alignment horizontal="center" vertical="center"/>
    </xf>
    <xf numFmtId="19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7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195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6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88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88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195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87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95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87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87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87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87" fontId="45" fillId="0" borderId="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87" fontId="6" fillId="0" borderId="24" xfId="0" applyNumberFormat="1" applyFont="1" applyFill="1" applyBorder="1" applyAlignment="1">
      <alignment horizontal="center" vertical="center"/>
    </xf>
    <xf numFmtId="187" fontId="20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0" fillId="0" borderId="47" xfId="0" applyBorder="1" applyAlignment="1">
      <alignment/>
    </xf>
    <xf numFmtId="0" fontId="2" fillId="0" borderId="47" xfId="0" applyFont="1" applyBorder="1" applyAlignment="1">
      <alignment/>
    </xf>
    <xf numFmtId="189" fontId="2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25" xfId="0" applyBorder="1" applyAlignment="1">
      <alignment/>
    </xf>
    <xf numFmtId="0" fontId="0" fillId="0" borderId="49" xfId="0" applyBorder="1" applyAlignment="1">
      <alignment/>
    </xf>
    <xf numFmtId="187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2" fontId="16" fillId="0" borderId="3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9" fillId="0" borderId="14" xfId="0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left" wrapText="1"/>
    </xf>
    <xf numFmtId="0" fontId="19" fillId="0" borderId="15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49" fontId="20" fillId="0" borderId="0" xfId="0" applyNumberFormat="1" applyFont="1" applyFill="1" applyAlignment="1">
      <alignment horizontal="right" vertical="top"/>
    </xf>
    <xf numFmtId="0" fontId="15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view="pageBreakPreview" zoomScale="85" zoomScaleSheetLayoutView="85" workbookViewId="0" topLeftCell="A1">
      <selection activeCell="G21" sqref="G21"/>
    </sheetView>
  </sheetViews>
  <sheetFormatPr defaultColWidth="9.140625" defaultRowHeight="12.75"/>
  <cols>
    <col min="1" max="1" width="4.00390625" style="448" customWidth="1"/>
    <col min="2" max="2" width="26.57421875" style="448" customWidth="1"/>
    <col min="3" max="3" width="12.28125" style="448" customWidth="1"/>
    <col min="4" max="4" width="9.28125" style="448" customWidth="1"/>
    <col min="5" max="5" width="17.140625" style="448" customWidth="1"/>
    <col min="6" max="6" width="10.8515625" style="448" customWidth="1"/>
    <col min="7" max="7" width="13.8515625" style="448" customWidth="1"/>
    <col min="8" max="8" width="14.00390625" style="448" customWidth="1"/>
    <col min="9" max="9" width="10.57421875" style="448" customWidth="1"/>
    <col min="10" max="10" width="13.00390625" style="448" customWidth="1"/>
    <col min="11" max="11" width="13.421875" style="448" customWidth="1"/>
    <col min="12" max="12" width="13.57421875" style="448" customWidth="1"/>
    <col min="13" max="13" width="14.00390625" style="448" customWidth="1"/>
    <col min="14" max="14" width="10.421875" style="448" customWidth="1"/>
    <col min="15" max="15" width="12.8515625" style="448" customWidth="1"/>
    <col min="16" max="16" width="11.00390625" style="448" customWidth="1"/>
    <col min="17" max="17" width="20.57421875" style="448" customWidth="1"/>
    <col min="18" max="18" width="4.7109375" style="448" customWidth="1"/>
    <col min="19" max="16384" width="9.140625" style="448" customWidth="1"/>
  </cols>
  <sheetData>
    <row r="1" spans="1:17" s="88" customFormat="1" ht="11.25" customHeight="1">
      <c r="A1" s="15" t="s">
        <v>225</v>
      </c>
      <c r="Q1" s="818" t="s">
        <v>467</v>
      </c>
    </row>
    <row r="2" spans="1:11" s="88" customFormat="1" ht="11.25" customHeight="1">
      <c r="A2" s="15" t="s">
        <v>226</v>
      </c>
      <c r="K2" s="819"/>
    </row>
    <row r="3" spans="1:8" s="88" customFormat="1" ht="11.25" customHeight="1">
      <c r="A3" s="2" t="s">
        <v>0</v>
      </c>
      <c r="H3" s="527"/>
    </row>
    <row r="4" spans="1:16" s="88" customFormat="1" ht="11.25" customHeight="1" thickBot="1">
      <c r="A4" s="2" t="s">
        <v>227</v>
      </c>
      <c r="G4" s="92"/>
      <c r="H4" s="92"/>
      <c r="I4" s="819" t="s">
        <v>378</v>
      </c>
      <c r="J4" s="92"/>
      <c r="K4" s="92"/>
      <c r="L4" s="92"/>
      <c r="M4" s="92"/>
      <c r="N4" s="819" t="s">
        <v>379</v>
      </c>
      <c r="O4" s="92"/>
      <c r="P4" s="92"/>
    </row>
    <row r="5" spans="1:17" s="530" customFormat="1" ht="56.25" customHeight="1" thickBot="1" thickTop="1">
      <c r="A5" s="528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">
        <v>465</v>
      </c>
      <c r="H5" s="508" t="s">
        <v>466</v>
      </c>
      <c r="I5" s="508" t="s">
        <v>4</v>
      </c>
      <c r="J5" s="508" t="s">
        <v>5</v>
      </c>
      <c r="K5" s="529" t="s">
        <v>6</v>
      </c>
      <c r="L5" s="506" t="str">
        <f>G5</f>
        <v>FINAL READING 30/04/2019</v>
      </c>
      <c r="M5" s="508" t="str">
        <f>H5</f>
        <v>INTIAL READING 01/04/2019</v>
      </c>
      <c r="N5" s="508" t="s">
        <v>4</v>
      </c>
      <c r="O5" s="508" t="s">
        <v>5</v>
      </c>
      <c r="P5" s="529" t="s">
        <v>6</v>
      </c>
      <c r="Q5" s="529" t="s">
        <v>293</v>
      </c>
    </row>
    <row r="6" spans="1:12" ht="1.5" customHeight="1" hidden="1" thickTop="1">
      <c r="A6" s="7"/>
      <c r="B6" s="8"/>
      <c r="C6" s="7"/>
      <c r="D6" s="7"/>
      <c r="E6" s="7"/>
      <c r="F6" s="7"/>
      <c r="L6" s="460"/>
    </row>
    <row r="7" spans="1:17" ht="15.75" customHeight="1" thickTop="1">
      <c r="A7" s="265"/>
      <c r="B7" s="334" t="s">
        <v>14</v>
      </c>
      <c r="C7" s="323"/>
      <c r="D7" s="337"/>
      <c r="E7" s="337"/>
      <c r="F7" s="323"/>
      <c r="G7" s="329"/>
      <c r="H7" s="486"/>
      <c r="I7" s="486"/>
      <c r="J7" s="486"/>
      <c r="K7" s="123"/>
      <c r="L7" s="329"/>
      <c r="M7" s="486"/>
      <c r="N7" s="486"/>
      <c r="O7" s="486"/>
      <c r="P7" s="531"/>
      <c r="Q7" s="452"/>
    </row>
    <row r="8" spans="1:17" ht="16.5" customHeight="1">
      <c r="A8" s="265">
        <v>1</v>
      </c>
      <c r="B8" s="333" t="s">
        <v>15</v>
      </c>
      <c r="C8" s="323">
        <v>5128429</v>
      </c>
      <c r="D8" s="336" t="s">
        <v>12</v>
      </c>
      <c r="E8" s="315" t="s">
        <v>330</v>
      </c>
      <c r="F8" s="323">
        <v>-1000</v>
      </c>
      <c r="G8" s="329">
        <v>971482</v>
      </c>
      <c r="H8" s="330">
        <v>972021</v>
      </c>
      <c r="I8" s="330">
        <f>G8-H8</f>
        <v>-539</v>
      </c>
      <c r="J8" s="330">
        <f>$F8*I8</f>
        <v>539000</v>
      </c>
      <c r="K8" s="331">
        <f>J8/1000000</f>
        <v>0.539</v>
      </c>
      <c r="L8" s="329">
        <v>999034</v>
      </c>
      <c r="M8" s="330">
        <v>999034</v>
      </c>
      <c r="N8" s="330">
        <f>L8-M8</f>
        <v>0</v>
      </c>
      <c r="O8" s="330">
        <f>$F8*N8</f>
        <v>0</v>
      </c>
      <c r="P8" s="331">
        <f>O8/1000000</f>
        <v>0</v>
      </c>
      <c r="Q8" s="783"/>
    </row>
    <row r="9" spans="1:17" ht="16.5">
      <c r="A9" s="265">
        <v>2</v>
      </c>
      <c r="B9" s="333" t="s">
        <v>361</v>
      </c>
      <c r="C9" s="323">
        <v>4864976</v>
      </c>
      <c r="D9" s="336" t="s">
        <v>12</v>
      </c>
      <c r="E9" s="315" t="s">
        <v>330</v>
      </c>
      <c r="F9" s="323">
        <v>-1000</v>
      </c>
      <c r="G9" s="329">
        <v>71427</v>
      </c>
      <c r="H9" s="330">
        <v>71039</v>
      </c>
      <c r="I9" s="330">
        <f>G9-H9</f>
        <v>388</v>
      </c>
      <c r="J9" s="330">
        <f>$F9*I9</f>
        <v>-388000</v>
      </c>
      <c r="K9" s="331">
        <f>J9/1000000</f>
        <v>-0.388</v>
      </c>
      <c r="L9" s="329">
        <v>1621</v>
      </c>
      <c r="M9" s="330">
        <v>1628</v>
      </c>
      <c r="N9" s="330">
        <f>L9-M9</f>
        <v>-7</v>
      </c>
      <c r="O9" s="330">
        <f>$F9*N9</f>
        <v>7000</v>
      </c>
      <c r="P9" s="331">
        <f>O9/1000000</f>
        <v>0.007</v>
      </c>
      <c r="Q9" s="459"/>
    </row>
    <row r="10" spans="1:17" ht="15.75" customHeight="1">
      <c r="A10" s="265">
        <v>3</v>
      </c>
      <c r="B10" s="333" t="s">
        <v>17</v>
      </c>
      <c r="C10" s="323">
        <v>4864905</v>
      </c>
      <c r="D10" s="336" t="s">
        <v>12</v>
      </c>
      <c r="E10" s="315" t="s">
        <v>330</v>
      </c>
      <c r="F10" s="323">
        <v>-1000</v>
      </c>
      <c r="G10" s="329">
        <v>933661</v>
      </c>
      <c r="H10" s="330">
        <v>934779</v>
      </c>
      <c r="I10" s="330">
        <f>G10-H10</f>
        <v>-1118</v>
      </c>
      <c r="J10" s="330">
        <f>$F10*I10</f>
        <v>1118000</v>
      </c>
      <c r="K10" s="331">
        <f>J10/1000000</f>
        <v>1.118</v>
      </c>
      <c r="L10" s="329">
        <v>995463</v>
      </c>
      <c r="M10" s="330">
        <v>995530</v>
      </c>
      <c r="N10" s="330">
        <f>L10-M10</f>
        <v>-67</v>
      </c>
      <c r="O10" s="330">
        <f>$F10*N10</f>
        <v>67000</v>
      </c>
      <c r="P10" s="331">
        <f>O10/1000000</f>
        <v>0.067</v>
      </c>
      <c r="Q10" s="452"/>
    </row>
    <row r="11" spans="1:17" ht="15.75" customHeight="1">
      <c r="A11" s="265"/>
      <c r="B11" s="334" t="s">
        <v>18</v>
      </c>
      <c r="C11" s="323"/>
      <c r="D11" s="337"/>
      <c r="E11" s="337"/>
      <c r="F11" s="323"/>
      <c r="G11" s="329"/>
      <c r="H11" s="330"/>
      <c r="I11" s="330"/>
      <c r="J11" s="330"/>
      <c r="K11" s="331"/>
      <c r="L11" s="329"/>
      <c r="M11" s="330"/>
      <c r="N11" s="330"/>
      <c r="O11" s="330"/>
      <c r="P11" s="331"/>
      <c r="Q11" s="452"/>
    </row>
    <row r="12" spans="1:17" ht="15.75" customHeight="1">
      <c r="A12" s="265">
        <v>4</v>
      </c>
      <c r="B12" s="333" t="s">
        <v>15</v>
      </c>
      <c r="C12" s="323">
        <v>4864916</v>
      </c>
      <c r="D12" s="336" t="s">
        <v>12</v>
      </c>
      <c r="E12" s="315" t="s">
        <v>330</v>
      </c>
      <c r="F12" s="323">
        <v>-1000</v>
      </c>
      <c r="G12" s="329">
        <v>997818</v>
      </c>
      <c r="H12" s="330">
        <v>997841</v>
      </c>
      <c r="I12" s="330">
        <f>G12-H12</f>
        <v>-23</v>
      </c>
      <c r="J12" s="330">
        <f>$F12*I12</f>
        <v>23000</v>
      </c>
      <c r="K12" s="331">
        <f>J12/1000000</f>
        <v>0.023</v>
      </c>
      <c r="L12" s="329">
        <v>995920</v>
      </c>
      <c r="M12" s="330">
        <v>996076</v>
      </c>
      <c r="N12" s="330">
        <f>L12-M12</f>
        <v>-156</v>
      </c>
      <c r="O12" s="330">
        <f>$F12*N12</f>
        <v>156000</v>
      </c>
      <c r="P12" s="331">
        <f>O12/1000000</f>
        <v>0.156</v>
      </c>
      <c r="Q12" s="452"/>
    </row>
    <row r="13" spans="1:17" ht="15.75" customHeight="1">
      <c r="A13" s="265">
        <v>5</v>
      </c>
      <c r="B13" s="333" t="s">
        <v>16</v>
      </c>
      <c r="C13" s="323">
        <v>5295137</v>
      </c>
      <c r="D13" s="336" t="s">
        <v>12</v>
      </c>
      <c r="E13" s="315" t="s">
        <v>330</v>
      </c>
      <c r="F13" s="323">
        <v>-1000</v>
      </c>
      <c r="G13" s="329">
        <v>880576</v>
      </c>
      <c r="H13" s="330">
        <v>880424</v>
      </c>
      <c r="I13" s="330">
        <f>G13-H13</f>
        <v>152</v>
      </c>
      <c r="J13" s="330">
        <f>$F13*I13</f>
        <v>-152000</v>
      </c>
      <c r="K13" s="331">
        <f>J13/1000000</f>
        <v>-0.152</v>
      </c>
      <c r="L13" s="329">
        <v>999518</v>
      </c>
      <c r="M13" s="330">
        <v>999454</v>
      </c>
      <c r="N13" s="330">
        <f>L13-M13</f>
        <v>64</v>
      </c>
      <c r="O13" s="330">
        <f>$F13*N13</f>
        <v>-64000</v>
      </c>
      <c r="P13" s="331">
        <f>O13/1000000</f>
        <v>-0.064</v>
      </c>
      <c r="Q13" s="452"/>
    </row>
    <row r="14" spans="1:17" ht="16.5" customHeight="1">
      <c r="A14" s="265"/>
      <c r="B14" s="334" t="s">
        <v>21</v>
      </c>
      <c r="C14" s="323"/>
      <c r="D14" s="337"/>
      <c r="E14" s="315"/>
      <c r="F14" s="323"/>
      <c r="G14" s="329"/>
      <c r="H14" s="330"/>
      <c r="I14" s="330"/>
      <c r="J14" s="330"/>
      <c r="K14" s="331"/>
      <c r="L14" s="329"/>
      <c r="M14" s="330"/>
      <c r="N14" s="330"/>
      <c r="O14" s="330"/>
      <c r="P14" s="331"/>
      <c r="Q14" s="452"/>
    </row>
    <row r="15" spans="1:17" ht="14.25" customHeight="1">
      <c r="A15" s="265">
        <v>6</v>
      </c>
      <c r="B15" s="333" t="s">
        <v>15</v>
      </c>
      <c r="C15" s="323">
        <v>4864982</v>
      </c>
      <c r="D15" s="336" t="s">
        <v>12</v>
      </c>
      <c r="E15" s="315" t="s">
        <v>330</v>
      </c>
      <c r="F15" s="323">
        <v>-1000</v>
      </c>
      <c r="G15" s="329">
        <v>28911</v>
      </c>
      <c r="H15" s="330">
        <v>28848</v>
      </c>
      <c r="I15" s="330">
        <f>G15-H15</f>
        <v>63</v>
      </c>
      <c r="J15" s="330">
        <f>$F15*I15</f>
        <v>-63000</v>
      </c>
      <c r="K15" s="331">
        <f>J15/1000000</f>
        <v>-0.063</v>
      </c>
      <c r="L15" s="329">
        <v>16291</v>
      </c>
      <c r="M15" s="330">
        <v>16306</v>
      </c>
      <c r="N15" s="330">
        <f>L15-M15</f>
        <v>-15</v>
      </c>
      <c r="O15" s="330">
        <f>$F15*N15</f>
        <v>15000</v>
      </c>
      <c r="P15" s="331">
        <f>O15/1000000</f>
        <v>0.015</v>
      </c>
      <c r="Q15" s="452"/>
    </row>
    <row r="16" spans="1:17" ht="13.5" customHeight="1">
      <c r="A16" s="265">
        <v>7</v>
      </c>
      <c r="B16" s="333" t="s">
        <v>16</v>
      </c>
      <c r="C16" s="323">
        <v>4865022</v>
      </c>
      <c r="D16" s="336" t="s">
        <v>12</v>
      </c>
      <c r="E16" s="315" t="s">
        <v>330</v>
      </c>
      <c r="F16" s="323">
        <v>-1000</v>
      </c>
      <c r="G16" s="329">
        <v>4102</v>
      </c>
      <c r="H16" s="330">
        <v>4052</v>
      </c>
      <c r="I16" s="330">
        <f>G16-H16</f>
        <v>50</v>
      </c>
      <c r="J16" s="330">
        <f>$F16*I16</f>
        <v>-50000</v>
      </c>
      <c r="K16" s="331">
        <f>J16/1000000</f>
        <v>-0.05</v>
      </c>
      <c r="L16" s="329">
        <v>998290</v>
      </c>
      <c r="M16" s="330">
        <v>998306</v>
      </c>
      <c r="N16" s="330">
        <f>L16-M16</f>
        <v>-16</v>
      </c>
      <c r="O16" s="330">
        <f>$F16*N16</f>
        <v>16000</v>
      </c>
      <c r="P16" s="331">
        <f>O16/1000000</f>
        <v>0.016</v>
      </c>
      <c r="Q16" s="464"/>
    </row>
    <row r="17" spans="1:17" ht="14.25" customHeight="1">
      <c r="A17" s="265">
        <v>8</v>
      </c>
      <c r="B17" s="333" t="s">
        <v>22</v>
      </c>
      <c r="C17" s="323">
        <v>4864997</v>
      </c>
      <c r="D17" s="336" t="s">
        <v>12</v>
      </c>
      <c r="E17" s="315" t="s">
        <v>330</v>
      </c>
      <c r="F17" s="323">
        <v>-1000</v>
      </c>
      <c r="G17" s="329">
        <v>1643</v>
      </c>
      <c r="H17" s="330">
        <v>1640</v>
      </c>
      <c r="I17" s="330">
        <f>G17-H17</f>
        <v>3</v>
      </c>
      <c r="J17" s="330">
        <f>$F17*I17</f>
        <v>-3000</v>
      </c>
      <c r="K17" s="331">
        <f>J17/1000000</f>
        <v>-0.003</v>
      </c>
      <c r="L17" s="329">
        <v>999251</v>
      </c>
      <c r="M17" s="330">
        <v>999492</v>
      </c>
      <c r="N17" s="330">
        <f>L17-M17</f>
        <v>-241</v>
      </c>
      <c r="O17" s="330">
        <f>$F17*N17</f>
        <v>241000</v>
      </c>
      <c r="P17" s="331">
        <f>O17/1000000</f>
        <v>0.241</v>
      </c>
      <c r="Q17" s="463"/>
    </row>
    <row r="18" spans="1:17" ht="13.5" customHeight="1">
      <c r="A18" s="265">
        <v>9</v>
      </c>
      <c r="B18" s="333" t="s">
        <v>23</v>
      </c>
      <c r="C18" s="323">
        <v>5295166</v>
      </c>
      <c r="D18" s="336" t="s">
        <v>12</v>
      </c>
      <c r="E18" s="315" t="s">
        <v>330</v>
      </c>
      <c r="F18" s="323">
        <v>-500</v>
      </c>
      <c r="G18" s="329">
        <v>968715</v>
      </c>
      <c r="H18" s="330">
        <v>968829</v>
      </c>
      <c r="I18" s="330">
        <f>G18-H18</f>
        <v>-114</v>
      </c>
      <c r="J18" s="330">
        <f>$F18*I18</f>
        <v>57000</v>
      </c>
      <c r="K18" s="331">
        <f>J18/1000000</f>
        <v>0.057</v>
      </c>
      <c r="L18" s="329">
        <v>847286</v>
      </c>
      <c r="M18" s="330">
        <v>847860</v>
      </c>
      <c r="N18" s="330">
        <f>L18-M18</f>
        <v>-574</v>
      </c>
      <c r="O18" s="330">
        <f>$F18*N18</f>
        <v>287000</v>
      </c>
      <c r="P18" s="331">
        <f>O18/1000000</f>
        <v>0.287</v>
      </c>
      <c r="Q18" s="452"/>
    </row>
    <row r="19" spans="1:17" ht="15.75" customHeight="1">
      <c r="A19" s="265"/>
      <c r="B19" s="334" t="s">
        <v>24</v>
      </c>
      <c r="C19" s="323"/>
      <c r="D19" s="337"/>
      <c r="E19" s="315"/>
      <c r="F19" s="323"/>
      <c r="G19" s="329"/>
      <c r="H19" s="330"/>
      <c r="I19" s="330"/>
      <c r="J19" s="330"/>
      <c r="K19" s="331"/>
      <c r="L19" s="329"/>
      <c r="M19" s="330"/>
      <c r="N19" s="330"/>
      <c r="O19" s="330"/>
      <c r="P19" s="331"/>
      <c r="Q19" s="452"/>
    </row>
    <row r="20" spans="1:17" ht="15.75" customHeight="1">
      <c r="A20" s="265">
        <v>10</v>
      </c>
      <c r="B20" s="333" t="s">
        <v>15</v>
      </c>
      <c r="C20" s="323">
        <v>4864930</v>
      </c>
      <c r="D20" s="336" t="s">
        <v>12</v>
      </c>
      <c r="E20" s="315" t="s">
        <v>330</v>
      </c>
      <c r="F20" s="323">
        <v>-1000</v>
      </c>
      <c r="G20" s="329">
        <v>3192</v>
      </c>
      <c r="H20" s="330">
        <v>3121</v>
      </c>
      <c r="I20" s="330">
        <f>G20-H20</f>
        <v>71</v>
      </c>
      <c r="J20" s="330">
        <f>$F20*I20</f>
        <v>-71000</v>
      </c>
      <c r="K20" s="331">
        <f>J20/1000000</f>
        <v>-0.071</v>
      </c>
      <c r="L20" s="329">
        <v>998891</v>
      </c>
      <c r="M20" s="330">
        <v>998906</v>
      </c>
      <c r="N20" s="330">
        <f>L20-M20</f>
        <v>-15</v>
      </c>
      <c r="O20" s="330">
        <f>$F20*N20</f>
        <v>15000</v>
      </c>
      <c r="P20" s="331">
        <f>O20/1000000</f>
        <v>0.015</v>
      </c>
      <c r="Q20" s="464"/>
    </row>
    <row r="21" spans="1:17" ht="15.75" customHeight="1">
      <c r="A21" s="265">
        <v>11</v>
      </c>
      <c r="B21" s="333" t="s">
        <v>25</v>
      </c>
      <c r="C21" s="323">
        <v>5128412</v>
      </c>
      <c r="D21" s="336" t="s">
        <v>12</v>
      </c>
      <c r="E21" s="315" t="s">
        <v>330</v>
      </c>
      <c r="F21" s="323">
        <v>-1000</v>
      </c>
      <c r="G21" s="329">
        <v>39005</v>
      </c>
      <c r="H21" s="330">
        <v>38608</v>
      </c>
      <c r="I21" s="330">
        <f>G21-H21</f>
        <v>397</v>
      </c>
      <c r="J21" s="330">
        <f>$F21*I21</f>
        <v>-397000</v>
      </c>
      <c r="K21" s="331">
        <f>J21/1000000</f>
        <v>-0.397</v>
      </c>
      <c r="L21" s="329">
        <v>999048</v>
      </c>
      <c r="M21" s="330">
        <v>999172</v>
      </c>
      <c r="N21" s="330">
        <f>L21-M21</f>
        <v>-124</v>
      </c>
      <c r="O21" s="330">
        <f>$F21*N21</f>
        <v>124000</v>
      </c>
      <c r="P21" s="331">
        <f>O21/1000000</f>
        <v>0.124</v>
      </c>
      <c r="Q21" s="452"/>
    </row>
    <row r="22" spans="1:17" ht="16.5">
      <c r="A22" s="265">
        <v>12</v>
      </c>
      <c r="B22" s="333" t="s">
        <v>22</v>
      </c>
      <c r="C22" s="323">
        <v>4864922</v>
      </c>
      <c r="D22" s="336" t="s">
        <v>12</v>
      </c>
      <c r="E22" s="315" t="s">
        <v>330</v>
      </c>
      <c r="F22" s="323">
        <v>-1000</v>
      </c>
      <c r="G22" s="329">
        <v>14633</v>
      </c>
      <c r="H22" s="330">
        <v>14528</v>
      </c>
      <c r="I22" s="330">
        <f>G22-H22</f>
        <v>105</v>
      </c>
      <c r="J22" s="330">
        <f>$F22*I22</f>
        <v>-105000</v>
      </c>
      <c r="K22" s="331">
        <f>J22/1000000</f>
        <v>-0.105</v>
      </c>
      <c r="L22" s="329">
        <v>997044</v>
      </c>
      <c r="M22" s="330">
        <v>997044</v>
      </c>
      <c r="N22" s="330">
        <f>L22-M22</f>
        <v>0</v>
      </c>
      <c r="O22" s="330">
        <f>$F22*N22</f>
        <v>0</v>
      </c>
      <c r="P22" s="331">
        <f>O22/1000000</f>
        <v>0</v>
      </c>
      <c r="Q22" s="463"/>
    </row>
    <row r="23" spans="1:17" ht="18.75" customHeight="1">
      <c r="A23" s="265">
        <v>13</v>
      </c>
      <c r="B23" s="333" t="s">
        <v>454</v>
      </c>
      <c r="C23" s="323">
        <v>4902494</v>
      </c>
      <c r="D23" s="336" t="s">
        <v>12</v>
      </c>
      <c r="E23" s="315" t="s">
        <v>330</v>
      </c>
      <c r="F23" s="323">
        <v>1000</v>
      </c>
      <c r="G23" s="329">
        <v>840008</v>
      </c>
      <c r="H23" s="330">
        <v>844349</v>
      </c>
      <c r="I23" s="330">
        <f>G23-H23</f>
        <v>-4341</v>
      </c>
      <c r="J23" s="330">
        <f>$F23*I23</f>
        <v>-4341000</v>
      </c>
      <c r="K23" s="331">
        <f>J23/1000000</f>
        <v>-4.341</v>
      </c>
      <c r="L23" s="329">
        <v>999981</v>
      </c>
      <c r="M23" s="330">
        <v>999981</v>
      </c>
      <c r="N23" s="330">
        <f>L23-M23</f>
        <v>0</v>
      </c>
      <c r="O23" s="330">
        <f>$F23*N23</f>
        <v>0</v>
      </c>
      <c r="P23" s="331">
        <f>O23/1000000</f>
        <v>0</v>
      </c>
      <c r="Q23" s="452"/>
    </row>
    <row r="24" spans="1:17" ht="18.75" customHeight="1">
      <c r="A24" s="265">
        <v>14</v>
      </c>
      <c r="B24" s="333" t="s">
        <v>453</v>
      </c>
      <c r="C24" s="323">
        <v>4902484</v>
      </c>
      <c r="D24" s="336" t="s">
        <v>12</v>
      </c>
      <c r="E24" s="315" t="s">
        <v>330</v>
      </c>
      <c r="F24" s="323">
        <v>1000</v>
      </c>
      <c r="G24" s="329">
        <v>947698</v>
      </c>
      <c r="H24" s="330">
        <v>951443</v>
      </c>
      <c r="I24" s="330">
        <f>G24-H24</f>
        <v>-3745</v>
      </c>
      <c r="J24" s="330">
        <f>$F24*I24</f>
        <v>-3745000</v>
      </c>
      <c r="K24" s="331">
        <f>J24/1000000</f>
        <v>-3.745</v>
      </c>
      <c r="L24" s="329">
        <v>999996</v>
      </c>
      <c r="M24" s="330">
        <v>999996</v>
      </c>
      <c r="N24" s="330">
        <f>L24-M24</f>
        <v>0</v>
      </c>
      <c r="O24" s="330">
        <f>$F24*N24</f>
        <v>0</v>
      </c>
      <c r="P24" s="331">
        <f>O24/1000000</f>
        <v>0</v>
      </c>
      <c r="Q24" s="452"/>
    </row>
    <row r="25" spans="1:17" ht="18.75" customHeight="1">
      <c r="A25" s="265"/>
      <c r="B25" s="334" t="s">
        <v>418</v>
      </c>
      <c r="C25" s="323"/>
      <c r="D25" s="336"/>
      <c r="E25" s="315"/>
      <c r="F25" s="323"/>
      <c r="G25" s="329"/>
      <c r="H25" s="330"/>
      <c r="I25" s="330"/>
      <c r="J25" s="330"/>
      <c r="K25" s="331"/>
      <c r="L25" s="329"/>
      <c r="M25" s="330"/>
      <c r="N25" s="330"/>
      <c r="O25" s="330"/>
      <c r="P25" s="331"/>
      <c r="Q25" s="452"/>
    </row>
    <row r="26" spans="1:17" ht="15.75" customHeight="1">
      <c r="A26" s="265">
        <v>14</v>
      </c>
      <c r="B26" s="333" t="s">
        <v>15</v>
      </c>
      <c r="C26" s="323">
        <v>4865034</v>
      </c>
      <c r="D26" s="336" t="s">
        <v>12</v>
      </c>
      <c r="E26" s="315" t="s">
        <v>330</v>
      </c>
      <c r="F26" s="323">
        <v>-1000</v>
      </c>
      <c r="G26" s="329">
        <v>979823</v>
      </c>
      <c r="H26" s="330">
        <v>981354</v>
      </c>
      <c r="I26" s="330">
        <f>G26-H26</f>
        <v>-1531</v>
      </c>
      <c r="J26" s="330">
        <f>$F26*I26</f>
        <v>1531000</v>
      </c>
      <c r="K26" s="331">
        <f>J26/1000000</f>
        <v>1.531</v>
      </c>
      <c r="L26" s="329">
        <v>16679</v>
      </c>
      <c r="M26" s="330">
        <v>16679</v>
      </c>
      <c r="N26" s="330">
        <f>L26-M26</f>
        <v>0</v>
      </c>
      <c r="O26" s="330">
        <f>$F26*N26</f>
        <v>0</v>
      </c>
      <c r="P26" s="331">
        <f>O26/1000000</f>
        <v>0</v>
      </c>
      <c r="Q26" s="452"/>
    </row>
    <row r="27" spans="1:17" ht="15.75" customHeight="1">
      <c r="A27" s="265">
        <v>15</v>
      </c>
      <c r="B27" s="333" t="s">
        <v>16</v>
      </c>
      <c r="C27" s="323">
        <v>5128462</v>
      </c>
      <c r="D27" s="336" t="s">
        <v>12</v>
      </c>
      <c r="E27" s="315" t="s">
        <v>330</v>
      </c>
      <c r="F27" s="323">
        <v>-500</v>
      </c>
      <c r="G27" s="329">
        <v>15243</v>
      </c>
      <c r="H27" s="330">
        <v>15086</v>
      </c>
      <c r="I27" s="330">
        <f>G27-H27</f>
        <v>157</v>
      </c>
      <c r="J27" s="330">
        <f>$F27*I27</f>
        <v>-78500</v>
      </c>
      <c r="K27" s="331">
        <f>J27/1000000</f>
        <v>-0.0785</v>
      </c>
      <c r="L27" s="329">
        <v>0</v>
      </c>
      <c r="M27" s="330">
        <v>0</v>
      </c>
      <c r="N27" s="330">
        <f>L27-M27</f>
        <v>0</v>
      </c>
      <c r="O27" s="330">
        <f>$F27*N27</f>
        <v>0</v>
      </c>
      <c r="P27" s="331">
        <f>O27/1000000</f>
        <v>0</v>
      </c>
      <c r="Q27" s="452"/>
    </row>
    <row r="28" spans="1:17" ht="15.75" customHeight="1">
      <c r="A28" s="265">
        <v>16</v>
      </c>
      <c r="B28" s="333" t="s">
        <v>17</v>
      </c>
      <c r="C28" s="323">
        <v>4865052</v>
      </c>
      <c r="D28" s="336" t="s">
        <v>12</v>
      </c>
      <c r="E28" s="315" t="s">
        <v>330</v>
      </c>
      <c r="F28" s="323">
        <v>-1000</v>
      </c>
      <c r="G28" s="329">
        <v>41367</v>
      </c>
      <c r="H28" s="330">
        <v>40275</v>
      </c>
      <c r="I28" s="330">
        <f>G28-H28</f>
        <v>1092</v>
      </c>
      <c r="J28" s="330">
        <f>$F28*I28</f>
        <v>-1092000</v>
      </c>
      <c r="K28" s="331">
        <f>J28/1000000</f>
        <v>-1.092</v>
      </c>
      <c r="L28" s="329">
        <v>264</v>
      </c>
      <c r="M28" s="330">
        <v>264</v>
      </c>
      <c r="N28" s="330">
        <f>L28-M28</f>
        <v>0</v>
      </c>
      <c r="O28" s="330">
        <f>$F28*N28</f>
        <v>0</v>
      </c>
      <c r="P28" s="331">
        <f>O28/1000000</f>
        <v>0</v>
      </c>
      <c r="Q28" s="452"/>
    </row>
    <row r="29" spans="1:17" ht="15.75" customHeight="1">
      <c r="A29" s="265"/>
      <c r="B29" s="334" t="s">
        <v>26</v>
      </c>
      <c r="C29" s="323"/>
      <c r="D29" s="337"/>
      <c r="E29" s="315"/>
      <c r="F29" s="323"/>
      <c r="G29" s="329"/>
      <c r="H29" s="330"/>
      <c r="I29" s="330"/>
      <c r="J29" s="330"/>
      <c r="K29" s="331"/>
      <c r="L29" s="329"/>
      <c r="M29" s="330"/>
      <c r="N29" s="330"/>
      <c r="O29" s="330"/>
      <c r="P29" s="331"/>
      <c r="Q29" s="452"/>
    </row>
    <row r="30" spans="1:17" ht="15.75" customHeight="1">
      <c r="A30" s="265">
        <v>17</v>
      </c>
      <c r="B30" s="333" t="s">
        <v>413</v>
      </c>
      <c r="C30" s="323">
        <v>4864836</v>
      </c>
      <c r="D30" s="336" t="s">
        <v>12</v>
      </c>
      <c r="E30" s="315" t="s">
        <v>330</v>
      </c>
      <c r="F30" s="323">
        <v>1000</v>
      </c>
      <c r="G30" s="329">
        <v>999943</v>
      </c>
      <c r="H30" s="330">
        <v>999943</v>
      </c>
      <c r="I30" s="330">
        <f>G30-H30</f>
        <v>0</v>
      </c>
      <c r="J30" s="330">
        <f>$F30*I30</f>
        <v>0</v>
      </c>
      <c r="K30" s="331">
        <f>J30/1000000</f>
        <v>0</v>
      </c>
      <c r="L30" s="329">
        <v>991323</v>
      </c>
      <c r="M30" s="330">
        <v>991015</v>
      </c>
      <c r="N30" s="330">
        <f>L30-M30</f>
        <v>308</v>
      </c>
      <c r="O30" s="330">
        <f>$F30*N30</f>
        <v>308000</v>
      </c>
      <c r="P30" s="331">
        <f>O30/1000000</f>
        <v>0.308</v>
      </c>
      <c r="Q30" s="482"/>
    </row>
    <row r="31" spans="1:17" ht="15.75" customHeight="1">
      <c r="A31" s="265">
        <v>18</v>
      </c>
      <c r="B31" s="333" t="s">
        <v>27</v>
      </c>
      <c r="C31" s="323">
        <v>4864887</v>
      </c>
      <c r="D31" s="336" t="s">
        <v>12</v>
      </c>
      <c r="E31" s="315" t="s">
        <v>330</v>
      </c>
      <c r="F31" s="323">
        <v>1000</v>
      </c>
      <c r="G31" s="329">
        <v>638</v>
      </c>
      <c r="H31" s="330">
        <v>645</v>
      </c>
      <c r="I31" s="330">
        <f aca="true" t="shared" si="0" ref="I31:I36">G31-H31</f>
        <v>-7</v>
      </c>
      <c r="J31" s="330">
        <f aca="true" t="shared" si="1" ref="J31:J36">$F31*I31</f>
        <v>-7000</v>
      </c>
      <c r="K31" s="331">
        <f aca="true" t="shared" si="2" ref="K31:K36">J31/1000000</f>
        <v>-0.007</v>
      </c>
      <c r="L31" s="329">
        <v>22765</v>
      </c>
      <c r="M31" s="330">
        <v>22761</v>
      </c>
      <c r="N31" s="330">
        <f aca="true" t="shared" si="3" ref="N31:N36">L31-M31</f>
        <v>4</v>
      </c>
      <c r="O31" s="330">
        <f aca="true" t="shared" si="4" ref="O31:O36">$F31*N31</f>
        <v>4000</v>
      </c>
      <c r="P31" s="331">
        <f aca="true" t="shared" si="5" ref="P31:P36">O31/1000000</f>
        <v>0.004</v>
      </c>
      <c r="Q31" s="452"/>
    </row>
    <row r="32" spans="1:17" ht="15.75" customHeight="1">
      <c r="A32" s="265">
        <v>19</v>
      </c>
      <c r="B32" s="333" t="s">
        <v>28</v>
      </c>
      <c r="C32" s="323">
        <v>4864880</v>
      </c>
      <c r="D32" s="336" t="s">
        <v>12</v>
      </c>
      <c r="E32" s="315" t="s">
        <v>330</v>
      </c>
      <c r="F32" s="323">
        <v>500</v>
      </c>
      <c r="G32" s="329">
        <v>1348</v>
      </c>
      <c r="H32" s="330">
        <v>1348</v>
      </c>
      <c r="I32" s="330">
        <f>G32-H32</f>
        <v>0</v>
      </c>
      <c r="J32" s="330">
        <f>$F32*I32</f>
        <v>0</v>
      </c>
      <c r="K32" s="331">
        <f>J32/1000000</f>
        <v>0</v>
      </c>
      <c r="L32" s="329">
        <v>7957</v>
      </c>
      <c r="M32" s="330">
        <v>7584</v>
      </c>
      <c r="N32" s="330">
        <f>L32-M32</f>
        <v>373</v>
      </c>
      <c r="O32" s="330">
        <f>$F32*N32</f>
        <v>186500</v>
      </c>
      <c r="P32" s="331">
        <f>O32/1000000</f>
        <v>0.1865</v>
      </c>
      <c r="Q32" s="452"/>
    </row>
    <row r="33" spans="1:17" ht="15.75" customHeight="1">
      <c r="A33" s="265">
        <v>20</v>
      </c>
      <c r="B33" s="333" t="s">
        <v>29</v>
      </c>
      <c r="C33" s="323">
        <v>4864799</v>
      </c>
      <c r="D33" s="336" t="s">
        <v>12</v>
      </c>
      <c r="E33" s="315" t="s">
        <v>330</v>
      </c>
      <c r="F33" s="323">
        <v>100</v>
      </c>
      <c r="G33" s="329">
        <v>149786</v>
      </c>
      <c r="H33" s="330">
        <v>149721</v>
      </c>
      <c r="I33" s="330">
        <f t="shared" si="0"/>
        <v>65</v>
      </c>
      <c r="J33" s="330">
        <f t="shared" si="1"/>
        <v>6500</v>
      </c>
      <c r="K33" s="331">
        <f t="shared" si="2"/>
        <v>0.0065</v>
      </c>
      <c r="L33" s="329">
        <v>316142</v>
      </c>
      <c r="M33" s="330">
        <v>311103</v>
      </c>
      <c r="N33" s="330">
        <f t="shared" si="3"/>
        <v>5039</v>
      </c>
      <c r="O33" s="330">
        <f t="shared" si="4"/>
        <v>503900</v>
      </c>
      <c r="P33" s="331">
        <f t="shared" si="5"/>
        <v>0.5039</v>
      </c>
      <c r="Q33" s="452"/>
    </row>
    <row r="34" spans="1:17" ht="15.75" customHeight="1">
      <c r="A34" s="265">
        <v>21</v>
      </c>
      <c r="B34" s="333" t="s">
        <v>30</v>
      </c>
      <c r="C34" s="323">
        <v>4864888</v>
      </c>
      <c r="D34" s="336" t="s">
        <v>12</v>
      </c>
      <c r="E34" s="315" t="s">
        <v>330</v>
      </c>
      <c r="F34" s="323">
        <v>1000</v>
      </c>
      <c r="G34" s="329">
        <v>995506</v>
      </c>
      <c r="H34" s="330">
        <v>995508</v>
      </c>
      <c r="I34" s="330">
        <f t="shared" si="0"/>
        <v>-2</v>
      </c>
      <c r="J34" s="330">
        <f t="shared" si="1"/>
        <v>-2000</v>
      </c>
      <c r="K34" s="331">
        <f t="shared" si="2"/>
        <v>-0.002</v>
      </c>
      <c r="L34" s="329">
        <v>984419</v>
      </c>
      <c r="M34" s="330">
        <v>984592</v>
      </c>
      <c r="N34" s="330">
        <f t="shared" si="3"/>
        <v>-173</v>
      </c>
      <c r="O34" s="330">
        <f t="shared" si="4"/>
        <v>-173000</v>
      </c>
      <c r="P34" s="331">
        <f t="shared" si="5"/>
        <v>-0.173</v>
      </c>
      <c r="Q34" s="452"/>
    </row>
    <row r="35" spans="1:17" ht="15.75" customHeight="1">
      <c r="A35" s="265">
        <v>22</v>
      </c>
      <c r="B35" s="333" t="s">
        <v>355</v>
      </c>
      <c r="C35" s="323">
        <v>4864873</v>
      </c>
      <c r="D35" s="336" t="s">
        <v>12</v>
      </c>
      <c r="E35" s="315" t="s">
        <v>330</v>
      </c>
      <c r="F35" s="323">
        <v>1000</v>
      </c>
      <c r="G35" s="329">
        <v>2</v>
      </c>
      <c r="H35" s="330">
        <v>2</v>
      </c>
      <c r="I35" s="330">
        <f>G35-H35</f>
        <v>0</v>
      </c>
      <c r="J35" s="330">
        <f>$F35*I35</f>
        <v>0</v>
      </c>
      <c r="K35" s="331">
        <f>J35/1000000</f>
        <v>0</v>
      </c>
      <c r="L35" s="329">
        <v>999119</v>
      </c>
      <c r="M35" s="330">
        <v>999124</v>
      </c>
      <c r="N35" s="330">
        <f>L35-M35</f>
        <v>-5</v>
      </c>
      <c r="O35" s="330">
        <f>$F35*N35</f>
        <v>-5000</v>
      </c>
      <c r="P35" s="331">
        <f>O35/1000000</f>
        <v>-0.005</v>
      </c>
      <c r="Q35" s="463"/>
    </row>
    <row r="36" spans="1:16" ht="15.75" customHeight="1">
      <c r="A36" s="265">
        <v>23</v>
      </c>
      <c r="B36" s="333" t="s">
        <v>395</v>
      </c>
      <c r="C36" s="323">
        <v>5295124</v>
      </c>
      <c r="D36" s="336" t="s">
        <v>12</v>
      </c>
      <c r="E36" s="315" t="s">
        <v>330</v>
      </c>
      <c r="F36" s="323">
        <v>100</v>
      </c>
      <c r="G36" s="329">
        <v>49160</v>
      </c>
      <c r="H36" s="330">
        <v>48676</v>
      </c>
      <c r="I36" s="330">
        <f t="shared" si="0"/>
        <v>484</v>
      </c>
      <c r="J36" s="330">
        <f t="shared" si="1"/>
        <v>48400</v>
      </c>
      <c r="K36" s="331">
        <f t="shared" si="2"/>
        <v>0.0484</v>
      </c>
      <c r="L36" s="329">
        <v>121615</v>
      </c>
      <c r="M36" s="330">
        <v>121239</v>
      </c>
      <c r="N36" s="330">
        <f t="shared" si="3"/>
        <v>376</v>
      </c>
      <c r="O36" s="330">
        <f t="shared" si="4"/>
        <v>37600</v>
      </c>
      <c r="P36" s="331">
        <f t="shared" si="5"/>
        <v>0.0376</v>
      </c>
    </row>
    <row r="37" spans="1:17" ht="15.75" customHeight="1">
      <c r="A37" s="265"/>
      <c r="B37" s="335" t="s">
        <v>31</v>
      </c>
      <c r="C37" s="323"/>
      <c r="D37" s="336"/>
      <c r="E37" s="315"/>
      <c r="F37" s="323"/>
      <c r="G37" s="329"/>
      <c r="H37" s="330"/>
      <c r="I37" s="330"/>
      <c r="J37" s="330"/>
      <c r="K37" s="331"/>
      <c r="L37" s="329"/>
      <c r="M37" s="330"/>
      <c r="N37" s="330"/>
      <c r="O37" s="330"/>
      <c r="P37" s="331"/>
      <c r="Q37" s="452"/>
    </row>
    <row r="38" spans="1:17" ht="15.75" customHeight="1">
      <c r="A38" s="265">
        <v>24</v>
      </c>
      <c r="B38" s="333" t="s">
        <v>352</v>
      </c>
      <c r="C38" s="323">
        <v>5128477</v>
      </c>
      <c r="D38" s="336" t="s">
        <v>12</v>
      </c>
      <c r="E38" s="315" t="s">
        <v>330</v>
      </c>
      <c r="F38" s="323">
        <v>1000</v>
      </c>
      <c r="G38" s="329">
        <v>977169</v>
      </c>
      <c r="H38" s="330">
        <v>979792</v>
      </c>
      <c r="I38" s="330">
        <f>G38-H38</f>
        <v>-2623</v>
      </c>
      <c r="J38" s="330">
        <f>$F38*I38</f>
        <v>-2623000</v>
      </c>
      <c r="K38" s="331">
        <f>J38/1000000</f>
        <v>-2.623</v>
      </c>
      <c r="L38" s="329">
        <v>999816</v>
      </c>
      <c r="M38" s="330">
        <v>999816</v>
      </c>
      <c r="N38" s="330">
        <f>L38-M38</f>
        <v>0</v>
      </c>
      <c r="O38" s="330">
        <f>$F38*N38</f>
        <v>0</v>
      </c>
      <c r="P38" s="331">
        <f>O38/1000000</f>
        <v>0</v>
      </c>
      <c r="Q38" s="463"/>
    </row>
    <row r="39" spans="1:17" ht="15.75" customHeight="1">
      <c r="A39" s="265">
        <v>25</v>
      </c>
      <c r="B39" s="333" t="s">
        <v>353</v>
      </c>
      <c r="C39" s="323">
        <v>4865058</v>
      </c>
      <c r="D39" s="336" t="s">
        <v>12</v>
      </c>
      <c r="E39" s="315" t="s">
        <v>330</v>
      </c>
      <c r="F39" s="323">
        <v>1000</v>
      </c>
      <c r="G39" s="329">
        <v>559924</v>
      </c>
      <c r="H39" s="330">
        <v>561727</v>
      </c>
      <c r="I39" s="330">
        <f>G39-H39</f>
        <v>-1803</v>
      </c>
      <c r="J39" s="330">
        <f>$F39*I39</f>
        <v>-1803000</v>
      </c>
      <c r="K39" s="331">
        <f>J39/1000000</f>
        <v>-1.803</v>
      </c>
      <c r="L39" s="329">
        <v>829222</v>
      </c>
      <c r="M39" s="330">
        <v>829222</v>
      </c>
      <c r="N39" s="330">
        <f>L39-M39</f>
        <v>0</v>
      </c>
      <c r="O39" s="330">
        <f>$F39*N39</f>
        <v>0</v>
      </c>
      <c r="P39" s="331">
        <f>O39/1000000</f>
        <v>0</v>
      </c>
      <c r="Q39" s="463"/>
    </row>
    <row r="40" spans="1:17" ht="15.75" customHeight="1">
      <c r="A40" s="265">
        <v>26</v>
      </c>
      <c r="B40" s="333" t="s">
        <v>32</v>
      </c>
      <c r="C40" s="323">
        <v>4864791</v>
      </c>
      <c r="D40" s="336" t="s">
        <v>12</v>
      </c>
      <c r="E40" s="315" t="s">
        <v>330</v>
      </c>
      <c r="F40" s="323">
        <v>266.67</v>
      </c>
      <c r="G40" s="329">
        <v>999404</v>
      </c>
      <c r="H40" s="266">
        <v>998677</v>
      </c>
      <c r="I40" s="266">
        <f>G40-H40</f>
        <v>727</v>
      </c>
      <c r="J40" s="266">
        <f>$F40*I40</f>
        <v>193869.09000000003</v>
      </c>
      <c r="K40" s="778">
        <f>J40/1000000</f>
        <v>0.19386909000000002</v>
      </c>
      <c r="L40" s="329">
        <v>999999</v>
      </c>
      <c r="M40" s="266">
        <v>999999</v>
      </c>
      <c r="N40" s="266">
        <f>L40-M40</f>
        <v>0</v>
      </c>
      <c r="O40" s="266">
        <f>$F40*N40</f>
        <v>0</v>
      </c>
      <c r="P40" s="778">
        <f>O40/1000000</f>
        <v>0</v>
      </c>
      <c r="Q40" s="482"/>
    </row>
    <row r="41" spans="1:17" ht="15.75" customHeight="1">
      <c r="A41" s="265">
        <v>27</v>
      </c>
      <c r="B41" s="333" t="s">
        <v>33</v>
      </c>
      <c r="C41" s="323">
        <v>4864867</v>
      </c>
      <c r="D41" s="336" t="s">
        <v>12</v>
      </c>
      <c r="E41" s="315" t="s">
        <v>330</v>
      </c>
      <c r="F41" s="323">
        <v>500</v>
      </c>
      <c r="G41" s="329">
        <v>958</v>
      </c>
      <c r="H41" s="330">
        <v>765</v>
      </c>
      <c r="I41" s="330">
        <f>G41-H41</f>
        <v>193</v>
      </c>
      <c r="J41" s="330">
        <f>$F41*I41</f>
        <v>96500</v>
      </c>
      <c r="K41" s="331">
        <f>J41/1000000</f>
        <v>0.0965</v>
      </c>
      <c r="L41" s="329">
        <v>6</v>
      </c>
      <c r="M41" s="330">
        <v>0</v>
      </c>
      <c r="N41" s="330">
        <f>L41-M41</f>
        <v>6</v>
      </c>
      <c r="O41" s="330">
        <f>$F41*N41</f>
        <v>3000</v>
      </c>
      <c r="P41" s="331">
        <f>O41/1000000</f>
        <v>0.003</v>
      </c>
      <c r="Q41" s="452"/>
    </row>
    <row r="42" spans="1:17" ht="16.5" customHeight="1">
      <c r="A42" s="265"/>
      <c r="B42" s="334" t="s">
        <v>34</v>
      </c>
      <c r="C42" s="323"/>
      <c r="D42" s="337"/>
      <c r="E42" s="315"/>
      <c r="F42" s="323"/>
      <c r="G42" s="329"/>
      <c r="H42" s="330"/>
      <c r="I42" s="330"/>
      <c r="J42" s="330"/>
      <c r="K42" s="331"/>
      <c r="L42" s="329"/>
      <c r="M42" s="330"/>
      <c r="N42" s="330"/>
      <c r="O42" s="330"/>
      <c r="P42" s="331"/>
      <c r="Q42" s="452"/>
    </row>
    <row r="43" spans="1:17" ht="15" customHeight="1">
      <c r="A43" s="265">
        <v>28</v>
      </c>
      <c r="B43" s="333" t="s">
        <v>35</v>
      </c>
      <c r="C43" s="323">
        <v>4865041</v>
      </c>
      <c r="D43" s="336" t="s">
        <v>12</v>
      </c>
      <c r="E43" s="315" t="s">
        <v>330</v>
      </c>
      <c r="F43" s="323">
        <v>-1000</v>
      </c>
      <c r="G43" s="329">
        <v>21897</v>
      </c>
      <c r="H43" s="266">
        <v>20641</v>
      </c>
      <c r="I43" s="330">
        <f>G43-H43</f>
        <v>1256</v>
      </c>
      <c r="J43" s="330">
        <f>$F43*I43</f>
        <v>-1256000</v>
      </c>
      <c r="K43" s="331">
        <f>J43/1000000</f>
        <v>-1.256</v>
      </c>
      <c r="L43" s="329">
        <v>996895</v>
      </c>
      <c r="M43" s="266">
        <v>996962</v>
      </c>
      <c r="N43" s="330">
        <f>L43-M43</f>
        <v>-67</v>
      </c>
      <c r="O43" s="330">
        <f>$F43*N43</f>
        <v>67000</v>
      </c>
      <c r="P43" s="331">
        <f>O43/1000000</f>
        <v>0.067</v>
      </c>
      <c r="Q43" s="452"/>
    </row>
    <row r="44" spans="1:17" ht="13.5" customHeight="1">
      <c r="A44" s="265">
        <v>29</v>
      </c>
      <c r="B44" s="333" t="s">
        <v>16</v>
      </c>
      <c r="C44" s="323">
        <v>5295182</v>
      </c>
      <c r="D44" s="336" t="s">
        <v>12</v>
      </c>
      <c r="E44" s="315" t="s">
        <v>330</v>
      </c>
      <c r="F44" s="323">
        <v>-500</v>
      </c>
      <c r="G44" s="329">
        <v>92912</v>
      </c>
      <c r="H44" s="266">
        <v>91995</v>
      </c>
      <c r="I44" s="330">
        <f>G44-H44</f>
        <v>917</v>
      </c>
      <c r="J44" s="330">
        <f>$F44*I44</f>
        <v>-458500</v>
      </c>
      <c r="K44" s="331">
        <f>J44/1000000</f>
        <v>-0.4585</v>
      </c>
      <c r="L44" s="329">
        <v>14890</v>
      </c>
      <c r="M44" s="266">
        <v>14971</v>
      </c>
      <c r="N44" s="330">
        <f>L44-M44</f>
        <v>-81</v>
      </c>
      <c r="O44" s="330">
        <f>$F44*N44</f>
        <v>40500</v>
      </c>
      <c r="P44" s="331">
        <f>O44/1000000</f>
        <v>0.0405</v>
      </c>
      <c r="Q44" s="449"/>
    </row>
    <row r="45" spans="1:17" ht="13.5" customHeight="1">
      <c r="A45" s="266">
        <v>30</v>
      </c>
      <c r="B45" s="333" t="s">
        <v>17</v>
      </c>
      <c r="C45" s="323">
        <v>5295168</v>
      </c>
      <c r="D45" s="336" t="s">
        <v>12</v>
      </c>
      <c r="E45" s="315" t="s">
        <v>330</v>
      </c>
      <c r="F45" s="323">
        <v>-1000</v>
      </c>
      <c r="G45" s="329">
        <v>18889</v>
      </c>
      <c r="H45" s="266">
        <v>18889</v>
      </c>
      <c r="I45" s="330">
        <f>G45-H45</f>
        <v>0</v>
      </c>
      <c r="J45" s="330">
        <f>$F45*I45</f>
        <v>0</v>
      </c>
      <c r="K45" s="331">
        <f>J45/1000000</f>
        <v>0</v>
      </c>
      <c r="L45" s="329">
        <v>497</v>
      </c>
      <c r="M45" s="266">
        <v>497</v>
      </c>
      <c r="N45" s="330">
        <f>L45-M45</f>
        <v>0</v>
      </c>
      <c r="O45" s="330">
        <f>$F45*N45</f>
        <v>0</v>
      </c>
      <c r="P45" s="331">
        <f>O45/1000000</f>
        <v>0</v>
      </c>
      <c r="Q45" s="449"/>
    </row>
    <row r="46" spans="2:17" ht="14.25" customHeight="1">
      <c r="B46" s="334" t="s">
        <v>36</v>
      </c>
      <c r="C46" s="323"/>
      <c r="D46" s="337"/>
      <c r="E46" s="315"/>
      <c r="F46" s="323"/>
      <c r="G46" s="329"/>
      <c r="H46" s="330"/>
      <c r="I46" s="330"/>
      <c r="J46" s="330"/>
      <c r="K46" s="331"/>
      <c r="L46" s="329"/>
      <c r="M46" s="330"/>
      <c r="N46" s="330"/>
      <c r="O46" s="330"/>
      <c r="P46" s="331"/>
      <c r="Q46" s="452"/>
    </row>
    <row r="47" spans="1:17" ht="15.75" customHeight="1">
      <c r="A47" s="265">
        <v>31</v>
      </c>
      <c r="B47" s="333" t="s">
        <v>37</v>
      </c>
      <c r="C47" s="323">
        <v>4864911</v>
      </c>
      <c r="D47" s="336" t="s">
        <v>12</v>
      </c>
      <c r="E47" s="315" t="s">
        <v>330</v>
      </c>
      <c r="F47" s="323">
        <v>-1000</v>
      </c>
      <c r="G47" s="329">
        <v>12676</v>
      </c>
      <c r="H47" s="330">
        <v>11869</v>
      </c>
      <c r="I47" s="330">
        <f>G47-H47</f>
        <v>807</v>
      </c>
      <c r="J47" s="330">
        <f>$F47*I47</f>
        <v>-807000</v>
      </c>
      <c r="K47" s="331">
        <f>J47/1000000</f>
        <v>-0.807</v>
      </c>
      <c r="L47" s="329">
        <v>999970</v>
      </c>
      <c r="M47" s="330">
        <v>999970</v>
      </c>
      <c r="N47" s="330">
        <f>L47-M47</f>
        <v>0</v>
      </c>
      <c r="O47" s="330">
        <f>$F47*N47</f>
        <v>0</v>
      </c>
      <c r="P47" s="331">
        <f>O47/1000000</f>
        <v>0</v>
      </c>
      <c r="Q47" s="452"/>
    </row>
    <row r="48" spans="1:17" ht="15.75" customHeight="1">
      <c r="A48" s="265"/>
      <c r="B48" s="334" t="s">
        <v>363</v>
      </c>
      <c r="C48" s="323"/>
      <c r="D48" s="336"/>
      <c r="E48" s="315"/>
      <c r="F48" s="323"/>
      <c r="G48" s="329"/>
      <c r="H48" s="330"/>
      <c r="I48" s="330"/>
      <c r="J48" s="330"/>
      <c r="K48" s="331"/>
      <c r="L48" s="329"/>
      <c r="M48" s="330"/>
      <c r="N48" s="330"/>
      <c r="O48" s="330"/>
      <c r="P48" s="331"/>
      <c r="Q48" s="452"/>
    </row>
    <row r="49" spans="1:17" ht="15.75" customHeight="1">
      <c r="A49" s="265">
        <v>32</v>
      </c>
      <c r="B49" s="333" t="s">
        <v>412</v>
      </c>
      <c r="C49" s="323">
        <v>4864973</v>
      </c>
      <c r="D49" s="336" t="s">
        <v>12</v>
      </c>
      <c r="E49" s="315" t="s">
        <v>330</v>
      </c>
      <c r="F49" s="323">
        <v>-2000</v>
      </c>
      <c r="G49" s="329">
        <v>46699</v>
      </c>
      <c r="H49" s="330">
        <v>44240</v>
      </c>
      <c r="I49" s="330">
        <f>G49-H49</f>
        <v>2459</v>
      </c>
      <c r="J49" s="330">
        <f>$F49*I49</f>
        <v>-4918000</v>
      </c>
      <c r="K49" s="331">
        <f>J49/1000000</f>
        <v>-4.918</v>
      </c>
      <c r="L49" s="329">
        <v>96</v>
      </c>
      <c r="M49" s="330">
        <v>96</v>
      </c>
      <c r="N49" s="330">
        <f>L49-M49</f>
        <v>0</v>
      </c>
      <c r="O49" s="330">
        <f>$F49*N49</f>
        <v>0</v>
      </c>
      <c r="P49" s="331">
        <f>O49/1000000</f>
        <v>0</v>
      </c>
      <c r="Q49" s="452"/>
    </row>
    <row r="50" spans="1:17" ht="18.75" customHeight="1">
      <c r="A50" s="265">
        <v>33</v>
      </c>
      <c r="B50" s="333" t="s">
        <v>370</v>
      </c>
      <c r="C50" s="323">
        <v>4864992</v>
      </c>
      <c r="D50" s="336" t="s">
        <v>12</v>
      </c>
      <c r="E50" s="315" t="s">
        <v>330</v>
      </c>
      <c r="F50" s="323">
        <v>-1000</v>
      </c>
      <c r="G50" s="329">
        <v>61317</v>
      </c>
      <c r="H50" s="330">
        <v>59412</v>
      </c>
      <c r="I50" s="330">
        <f>G50-H50</f>
        <v>1905</v>
      </c>
      <c r="J50" s="330">
        <f>$F50*I50</f>
        <v>-1905000</v>
      </c>
      <c r="K50" s="331">
        <f>J50/1000000</f>
        <v>-1.905</v>
      </c>
      <c r="L50" s="329">
        <v>998776</v>
      </c>
      <c r="M50" s="330">
        <v>998776</v>
      </c>
      <c r="N50" s="330">
        <f>L50-M50</f>
        <v>0</v>
      </c>
      <c r="O50" s="330">
        <f>$F50*N50</f>
        <v>0</v>
      </c>
      <c r="P50" s="331">
        <f>O50/1000000</f>
        <v>0</v>
      </c>
      <c r="Q50" s="757"/>
    </row>
    <row r="51" spans="1:17" ht="15.75" customHeight="1">
      <c r="A51" s="265">
        <v>34</v>
      </c>
      <c r="B51" s="333" t="s">
        <v>364</v>
      </c>
      <c r="C51" s="323">
        <v>4864981</v>
      </c>
      <c r="D51" s="336" t="s">
        <v>12</v>
      </c>
      <c r="E51" s="315" t="s">
        <v>330</v>
      </c>
      <c r="F51" s="323">
        <v>-1000</v>
      </c>
      <c r="G51" s="329">
        <v>116903</v>
      </c>
      <c r="H51" s="330">
        <v>113232</v>
      </c>
      <c r="I51" s="330">
        <f>G51-H51</f>
        <v>3671</v>
      </c>
      <c r="J51" s="330">
        <f>$F51*I51</f>
        <v>-3671000</v>
      </c>
      <c r="K51" s="331">
        <f>J51/1000000</f>
        <v>-3.671</v>
      </c>
      <c r="L51" s="329">
        <v>2426</v>
      </c>
      <c r="M51" s="330">
        <v>2426</v>
      </c>
      <c r="N51" s="330">
        <f>L51-M51</f>
        <v>0</v>
      </c>
      <c r="O51" s="330">
        <f>$F51*N51</f>
        <v>0</v>
      </c>
      <c r="P51" s="331">
        <f>O51/1000000</f>
        <v>0</v>
      </c>
      <c r="Q51" s="757"/>
    </row>
    <row r="52" spans="1:17" ht="12" customHeight="1">
      <c r="A52" s="265"/>
      <c r="B52" s="335" t="s">
        <v>384</v>
      </c>
      <c r="C52" s="323"/>
      <c r="D52" s="336"/>
      <c r="E52" s="315"/>
      <c r="F52" s="323"/>
      <c r="G52" s="329"/>
      <c r="H52" s="330"/>
      <c r="I52" s="330"/>
      <c r="J52" s="330"/>
      <c r="K52" s="331"/>
      <c r="L52" s="329"/>
      <c r="M52" s="330"/>
      <c r="N52" s="330"/>
      <c r="O52" s="330"/>
      <c r="P52" s="331"/>
      <c r="Q52" s="453"/>
    </row>
    <row r="53" spans="1:17" ht="15.75" customHeight="1">
      <c r="A53" s="265">
        <v>35</v>
      </c>
      <c r="B53" s="333" t="s">
        <v>15</v>
      </c>
      <c r="C53" s="323">
        <v>4864953</v>
      </c>
      <c r="D53" s="336" t="s">
        <v>12</v>
      </c>
      <c r="E53" s="315" t="s">
        <v>330</v>
      </c>
      <c r="F53" s="323">
        <v>-2500</v>
      </c>
      <c r="G53" s="329">
        <v>1014</v>
      </c>
      <c r="H53" s="330">
        <v>180</v>
      </c>
      <c r="I53" s="330">
        <f>G53-H53</f>
        <v>834</v>
      </c>
      <c r="J53" s="330">
        <f>$F53*I53</f>
        <v>-2085000</v>
      </c>
      <c r="K53" s="331">
        <f>J53/1000000</f>
        <v>-2.085</v>
      </c>
      <c r="L53" s="329">
        <v>999999</v>
      </c>
      <c r="M53" s="330">
        <v>1000000</v>
      </c>
      <c r="N53" s="330">
        <f>L53-M53</f>
        <v>-1</v>
      </c>
      <c r="O53" s="330">
        <f>$F53*N53</f>
        <v>2500</v>
      </c>
      <c r="P53" s="331">
        <f>O53/1000000</f>
        <v>0.0025</v>
      </c>
      <c r="Q53" s="482"/>
    </row>
    <row r="54" spans="1:17" ht="15.75" customHeight="1">
      <c r="A54" s="265"/>
      <c r="B54" s="333"/>
      <c r="C54" s="323"/>
      <c r="D54" s="336"/>
      <c r="E54" s="315"/>
      <c r="F54" s="323"/>
      <c r="G54" s="329"/>
      <c r="H54" s="330"/>
      <c r="I54" s="330"/>
      <c r="J54" s="330"/>
      <c r="K54" s="331">
        <v>0.658</v>
      </c>
      <c r="L54" s="329"/>
      <c r="M54" s="330"/>
      <c r="N54" s="330"/>
      <c r="O54" s="330"/>
      <c r="P54" s="331">
        <v>0</v>
      </c>
      <c r="Q54" s="816" t="s">
        <v>477</v>
      </c>
    </row>
    <row r="55" spans="1:17" ht="15.75" customHeight="1">
      <c r="A55" s="265"/>
      <c r="B55" s="333"/>
      <c r="C55" s="323">
        <v>5128464</v>
      </c>
      <c r="D55" s="336" t="s">
        <v>12</v>
      </c>
      <c r="E55" s="315" t="s">
        <v>330</v>
      </c>
      <c r="F55" s="323">
        <v>-1000</v>
      </c>
      <c r="G55" s="329">
        <v>37177</v>
      </c>
      <c r="H55" s="330">
        <v>33783</v>
      </c>
      <c r="I55" s="330">
        <f>G55-H55</f>
        <v>3394</v>
      </c>
      <c r="J55" s="330">
        <f>$F55*I55</f>
        <v>-3394000</v>
      </c>
      <c r="K55" s="331">
        <f>J55/1000000</f>
        <v>-3.394</v>
      </c>
      <c r="L55" s="329"/>
      <c r="M55" s="330"/>
      <c r="N55" s="330"/>
      <c r="O55" s="330"/>
      <c r="P55" s="331">
        <v>0</v>
      </c>
      <c r="Q55" s="816"/>
    </row>
    <row r="56" spans="1:17" ht="18.75" customHeight="1">
      <c r="A56" s="265">
        <v>36</v>
      </c>
      <c r="B56" s="333" t="s">
        <v>16</v>
      </c>
      <c r="C56" s="323">
        <v>5128468</v>
      </c>
      <c r="D56" s="336" t="s">
        <v>12</v>
      </c>
      <c r="E56" s="315" t="s">
        <v>330</v>
      </c>
      <c r="F56" s="323">
        <v>-1000</v>
      </c>
      <c r="G56" s="329">
        <v>28916</v>
      </c>
      <c r="H56" s="330">
        <v>26733</v>
      </c>
      <c r="I56" s="330">
        <f>G56-H56</f>
        <v>2183</v>
      </c>
      <c r="J56" s="330">
        <f>$F56*I56</f>
        <v>-2183000</v>
      </c>
      <c r="K56" s="331">
        <f>J56/1000000</f>
        <v>-2.183</v>
      </c>
      <c r="L56" s="329">
        <v>916</v>
      </c>
      <c r="M56" s="330">
        <v>916</v>
      </c>
      <c r="N56" s="330">
        <f>L56-M56</f>
        <v>0</v>
      </c>
      <c r="O56" s="330">
        <f>$F56*N56</f>
        <v>0</v>
      </c>
      <c r="P56" s="331">
        <f>O56/1000000</f>
        <v>0</v>
      </c>
      <c r="Q56" s="459"/>
    </row>
    <row r="57" spans="1:17" ht="15" customHeight="1">
      <c r="A57" s="265"/>
      <c r="B57" s="335" t="s">
        <v>388</v>
      </c>
      <c r="C57" s="323"/>
      <c r="D57" s="336"/>
      <c r="E57" s="315"/>
      <c r="F57" s="323"/>
      <c r="G57" s="329"/>
      <c r="H57" s="330"/>
      <c r="I57" s="330"/>
      <c r="J57" s="330"/>
      <c r="K57" s="331"/>
      <c r="L57" s="329"/>
      <c r="M57" s="330"/>
      <c r="N57" s="330"/>
      <c r="O57" s="330"/>
      <c r="P57" s="331"/>
      <c r="Q57" s="459"/>
    </row>
    <row r="58" spans="1:17" ht="15.75" customHeight="1">
      <c r="A58" s="265">
        <v>37</v>
      </c>
      <c r="B58" s="333" t="s">
        <v>15</v>
      </c>
      <c r="C58" s="323">
        <v>4864903</v>
      </c>
      <c r="D58" s="336" t="s">
        <v>12</v>
      </c>
      <c r="E58" s="315" t="s">
        <v>330</v>
      </c>
      <c r="F58" s="323">
        <v>-1000</v>
      </c>
      <c r="G58" s="329">
        <v>999040</v>
      </c>
      <c r="H58" s="330">
        <v>999360</v>
      </c>
      <c r="I58" s="330">
        <f>G58-H58</f>
        <v>-320</v>
      </c>
      <c r="J58" s="330">
        <f>$F58*I58</f>
        <v>320000</v>
      </c>
      <c r="K58" s="331">
        <f>J58/1000000</f>
        <v>0.32</v>
      </c>
      <c r="L58" s="329">
        <v>998646</v>
      </c>
      <c r="M58" s="330">
        <v>998710</v>
      </c>
      <c r="N58" s="330">
        <f>L58-M58</f>
        <v>-64</v>
      </c>
      <c r="O58" s="330">
        <f>$F58*N58</f>
        <v>64000</v>
      </c>
      <c r="P58" s="331">
        <f>O58/1000000</f>
        <v>0.064</v>
      </c>
      <c r="Q58" s="449"/>
    </row>
    <row r="59" spans="1:17" ht="15" customHeight="1">
      <c r="A59" s="265">
        <v>38</v>
      </c>
      <c r="B59" s="333" t="s">
        <v>16</v>
      </c>
      <c r="C59" s="323">
        <v>4864946</v>
      </c>
      <c r="D59" s="336" t="s">
        <v>12</v>
      </c>
      <c r="E59" s="315" t="s">
        <v>330</v>
      </c>
      <c r="F59" s="323">
        <v>-1000</v>
      </c>
      <c r="G59" s="329">
        <v>30416</v>
      </c>
      <c r="H59" s="330">
        <v>29743</v>
      </c>
      <c r="I59" s="330">
        <f>G59-H59</f>
        <v>673</v>
      </c>
      <c r="J59" s="330">
        <f>$F59*I59</f>
        <v>-673000</v>
      </c>
      <c r="K59" s="331">
        <f>J59/1000000</f>
        <v>-0.673</v>
      </c>
      <c r="L59" s="329">
        <v>1579</v>
      </c>
      <c r="M59" s="330">
        <v>1576</v>
      </c>
      <c r="N59" s="330">
        <f>L59-M59</f>
        <v>3</v>
      </c>
      <c r="O59" s="330">
        <f>$F59*N59</f>
        <v>-3000</v>
      </c>
      <c r="P59" s="331">
        <f>O59/1000000</f>
        <v>-0.003</v>
      </c>
      <c r="Q59" s="449"/>
    </row>
    <row r="60" spans="1:17" ht="14.25" customHeight="1">
      <c r="A60" s="265"/>
      <c r="B60" s="335" t="s">
        <v>362</v>
      </c>
      <c r="C60" s="323"/>
      <c r="D60" s="336"/>
      <c r="E60" s="315"/>
      <c r="F60" s="323"/>
      <c r="G60" s="329"/>
      <c r="H60" s="330"/>
      <c r="I60" s="330"/>
      <c r="J60" s="330"/>
      <c r="K60" s="331"/>
      <c r="L60" s="329"/>
      <c r="M60" s="330"/>
      <c r="N60" s="330"/>
      <c r="O60" s="330"/>
      <c r="P60" s="331"/>
      <c r="Q60" s="452"/>
    </row>
    <row r="61" spans="1:17" ht="14.25" customHeight="1">
      <c r="A61" s="265"/>
      <c r="B61" s="335" t="s">
        <v>42</v>
      </c>
      <c r="C61" s="323"/>
      <c r="D61" s="336"/>
      <c r="E61" s="315"/>
      <c r="F61" s="323"/>
      <c r="G61" s="329"/>
      <c r="H61" s="330"/>
      <c r="I61" s="330"/>
      <c r="J61" s="330"/>
      <c r="K61" s="331"/>
      <c r="L61" s="329"/>
      <c r="M61" s="330"/>
      <c r="N61" s="330"/>
      <c r="O61" s="330"/>
      <c r="P61" s="331"/>
      <c r="Q61" s="452"/>
    </row>
    <row r="62" spans="1:17" ht="15.75" customHeight="1">
      <c r="A62" s="266">
        <v>39</v>
      </c>
      <c r="B62" s="333" t="s">
        <v>43</v>
      </c>
      <c r="C62" s="323">
        <v>4864843</v>
      </c>
      <c r="D62" s="336" t="s">
        <v>12</v>
      </c>
      <c r="E62" s="315" t="s">
        <v>330</v>
      </c>
      <c r="F62" s="323">
        <v>1000</v>
      </c>
      <c r="G62" s="329">
        <v>749</v>
      </c>
      <c r="H62" s="330">
        <v>917</v>
      </c>
      <c r="I62" s="330">
        <f>G62-H62</f>
        <v>-168</v>
      </c>
      <c r="J62" s="330">
        <f>$F62*I62</f>
        <v>-168000</v>
      </c>
      <c r="K62" s="331">
        <f>J62/1000000</f>
        <v>-0.168</v>
      </c>
      <c r="L62" s="329">
        <v>28601</v>
      </c>
      <c r="M62" s="330">
        <v>28602</v>
      </c>
      <c r="N62" s="330">
        <f>L62-M62</f>
        <v>-1</v>
      </c>
      <c r="O62" s="330">
        <f>$F62*N62</f>
        <v>-1000</v>
      </c>
      <c r="P62" s="331">
        <f>O62/1000000</f>
        <v>-0.001</v>
      </c>
      <c r="Q62" s="452"/>
    </row>
    <row r="63" spans="1:17" s="756" customFormat="1" ht="15" thickBot="1">
      <c r="A63" s="693">
        <v>40</v>
      </c>
      <c r="B63" s="754" t="s">
        <v>44</v>
      </c>
      <c r="C63" s="755">
        <v>5295123</v>
      </c>
      <c r="D63" s="760" t="s">
        <v>12</v>
      </c>
      <c r="E63" s="756" t="s">
        <v>330</v>
      </c>
      <c r="F63" s="755">
        <v>100</v>
      </c>
      <c r="G63" s="693">
        <v>53983</v>
      </c>
      <c r="H63" s="755">
        <v>53983</v>
      </c>
      <c r="I63" s="755">
        <f>G63-H63</f>
        <v>0</v>
      </c>
      <c r="J63" s="755">
        <f>$F63*I63</f>
        <v>0</v>
      </c>
      <c r="K63" s="755">
        <f>J63/1000000</f>
        <v>0</v>
      </c>
      <c r="L63" s="693">
        <v>26360</v>
      </c>
      <c r="M63" s="755">
        <v>26360</v>
      </c>
      <c r="N63" s="755">
        <f>L63-M63</f>
        <v>0</v>
      </c>
      <c r="O63" s="755">
        <f>$F63*N63</f>
        <v>0</v>
      </c>
      <c r="P63" s="755">
        <f>O63/1000000</f>
        <v>0</v>
      </c>
      <c r="Q63" s="761"/>
    </row>
    <row r="64" spans="1:17" ht="21.75" customHeight="1" thickBot="1" thickTop="1">
      <c r="A64" s="266"/>
      <c r="B64" s="472" t="s">
        <v>295</v>
      </c>
      <c r="C64" s="38"/>
      <c r="D64" s="337"/>
      <c r="E64" s="315"/>
      <c r="F64" s="38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532" t="str">
        <f>Q1</f>
        <v>APRIL-2019</v>
      </c>
    </row>
    <row r="65" spans="1:17" ht="15.75" customHeight="1" thickTop="1">
      <c r="A65" s="264"/>
      <c r="B65" s="332" t="s">
        <v>45</v>
      </c>
      <c r="C65" s="313"/>
      <c r="D65" s="338"/>
      <c r="E65" s="338"/>
      <c r="F65" s="313"/>
      <c r="G65" s="533"/>
      <c r="H65" s="534"/>
      <c r="I65" s="534"/>
      <c r="J65" s="534"/>
      <c r="K65" s="535"/>
      <c r="L65" s="533"/>
      <c r="M65" s="534"/>
      <c r="N65" s="534"/>
      <c r="O65" s="534"/>
      <c r="P65" s="535"/>
      <c r="Q65" s="536"/>
    </row>
    <row r="66" spans="1:17" ht="15.75" customHeight="1">
      <c r="A66" s="265">
        <v>41</v>
      </c>
      <c r="B66" s="489" t="s">
        <v>80</v>
      </c>
      <c r="C66" s="323">
        <v>4865169</v>
      </c>
      <c r="D66" s="337" t="s">
        <v>12</v>
      </c>
      <c r="E66" s="315" t="s">
        <v>330</v>
      </c>
      <c r="F66" s="323">
        <v>1000</v>
      </c>
      <c r="G66" s="329">
        <v>1165</v>
      </c>
      <c r="H66" s="330">
        <v>1176</v>
      </c>
      <c r="I66" s="330">
        <f>G66-H66</f>
        <v>-11</v>
      </c>
      <c r="J66" s="330">
        <f>$F66*I66</f>
        <v>-11000</v>
      </c>
      <c r="K66" s="331">
        <f>J66/1000000</f>
        <v>-0.011</v>
      </c>
      <c r="L66" s="329">
        <v>61275</v>
      </c>
      <c r="M66" s="330">
        <v>61277</v>
      </c>
      <c r="N66" s="330">
        <f>L66-M66</f>
        <v>-2</v>
      </c>
      <c r="O66" s="330">
        <f>$F66*N66</f>
        <v>-2000</v>
      </c>
      <c r="P66" s="331">
        <f>O66/1000000</f>
        <v>-0.002</v>
      </c>
      <c r="Q66" s="452"/>
    </row>
    <row r="67" spans="1:17" ht="15.75" customHeight="1">
      <c r="A67" s="265"/>
      <c r="B67" s="292" t="s">
        <v>50</v>
      </c>
      <c r="C67" s="324"/>
      <c r="D67" s="339"/>
      <c r="E67" s="339"/>
      <c r="F67" s="324"/>
      <c r="G67" s="329"/>
      <c r="H67" s="330"/>
      <c r="I67" s="330"/>
      <c r="J67" s="330"/>
      <c r="K67" s="331"/>
      <c r="L67" s="329"/>
      <c r="M67" s="330"/>
      <c r="N67" s="330"/>
      <c r="O67" s="330"/>
      <c r="P67" s="331"/>
      <c r="Q67" s="452"/>
    </row>
    <row r="68" spans="1:17" ht="15.75" customHeight="1">
      <c r="A68" s="265">
        <v>42</v>
      </c>
      <c r="B68" s="473" t="s">
        <v>51</v>
      </c>
      <c r="C68" s="324">
        <v>4902572</v>
      </c>
      <c r="D68" s="474" t="s">
        <v>12</v>
      </c>
      <c r="E68" s="315" t="s">
        <v>330</v>
      </c>
      <c r="F68" s="324">
        <v>100</v>
      </c>
      <c r="G68" s="329">
        <v>0</v>
      </c>
      <c r="H68" s="330">
        <v>0</v>
      </c>
      <c r="I68" s="330">
        <f>G68-H68</f>
        <v>0</v>
      </c>
      <c r="J68" s="330">
        <f>$F68*I68</f>
        <v>0</v>
      </c>
      <c r="K68" s="331">
        <f>J68/1000000</f>
        <v>0</v>
      </c>
      <c r="L68" s="329">
        <v>0</v>
      </c>
      <c r="M68" s="330">
        <v>0</v>
      </c>
      <c r="N68" s="330">
        <f>L68-M68</f>
        <v>0</v>
      </c>
      <c r="O68" s="330">
        <f>$F68*N68</f>
        <v>0</v>
      </c>
      <c r="P68" s="331">
        <f>O68/1000000</f>
        <v>0</v>
      </c>
      <c r="Q68" s="784"/>
    </row>
    <row r="69" spans="1:17" ht="15.75" customHeight="1">
      <c r="A69" s="265">
        <v>43</v>
      </c>
      <c r="B69" s="473" t="s">
        <v>52</v>
      </c>
      <c r="C69" s="324">
        <v>4902541</v>
      </c>
      <c r="D69" s="474" t="s">
        <v>12</v>
      </c>
      <c r="E69" s="315" t="s">
        <v>330</v>
      </c>
      <c r="F69" s="324">
        <v>100</v>
      </c>
      <c r="G69" s="329">
        <v>999327</v>
      </c>
      <c r="H69" s="330">
        <v>999323</v>
      </c>
      <c r="I69" s="330">
        <f>G69-H69</f>
        <v>4</v>
      </c>
      <c r="J69" s="330">
        <f>$F69*I69</f>
        <v>400</v>
      </c>
      <c r="K69" s="331">
        <f>J69/1000000</f>
        <v>0.0004</v>
      </c>
      <c r="L69" s="329">
        <v>999449</v>
      </c>
      <c r="M69" s="330">
        <v>999448</v>
      </c>
      <c r="N69" s="330">
        <f>L69-M69</f>
        <v>1</v>
      </c>
      <c r="O69" s="330">
        <f>$F69*N69</f>
        <v>100</v>
      </c>
      <c r="P69" s="331">
        <f>O69/1000000</f>
        <v>0.0001</v>
      </c>
      <c r="Q69" s="452"/>
    </row>
    <row r="70" spans="1:17" ht="15.75" customHeight="1">
      <c r="A70" s="265">
        <v>44</v>
      </c>
      <c r="B70" s="473" t="s">
        <v>53</v>
      </c>
      <c r="C70" s="324">
        <v>4902539</v>
      </c>
      <c r="D70" s="474" t="s">
        <v>12</v>
      </c>
      <c r="E70" s="315" t="s">
        <v>330</v>
      </c>
      <c r="F70" s="324">
        <v>100</v>
      </c>
      <c r="G70" s="329">
        <v>2409</v>
      </c>
      <c r="H70" s="330">
        <v>2470</v>
      </c>
      <c r="I70" s="330">
        <f>G70-H70</f>
        <v>-61</v>
      </c>
      <c r="J70" s="330">
        <f>$F70*I70</f>
        <v>-6100</v>
      </c>
      <c r="K70" s="331">
        <f>J70/1000000</f>
        <v>-0.0061</v>
      </c>
      <c r="L70" s="329">
        <v>27200</v>
      </c>
      <c r="M70" s="330">
        <v>27133</v>
      </c>
      <c r="N70" s="330">
        <f>L70-M70</f>
        <v>67</v>
      </c>
      <c r="O70" s="330">
        <f>$F70*N70</f>
        <v>6700</v>
      </c>
      <c r="P70" s="331">
        <f>O70/1000000</f>
        <v>0.0067</v>
      </c>
      <c r="Q70" s="452"/>
    </row>
    <row r="71" spans="1:17" ht="15.75" customHeight="1">
      <c r="A71" s="265"/>
      <c r="B71" s="292" t="s">
        <v>54</v>
      </c>
      <c r="C71" s="324"/>
      <c r="D71" s="339"/>
      <c r="E71" s="339"/>
      <c r="F71" s="324"/>
      <c r="G71" s="329"/>
      <c r="H71" s="330"/>
      <c r="I71" s="330"/>
      <c r="J71" s="330"/>
      <c r="K71" s="331"/>
      <c r="L71" s="329"/>
      <c r="M71" s="330"/>
      <c r="N71" s="330"/>
      <c r="O71" s="330"/>
      <c r="P71" s="331"/>
      <c r="Q71" s="452"/>
    </row>
    <row r="72" spans="1:17" ht="15.75" customHeight="1">
      <c r="A72" s="265">
        <v>45</v>
      </c>
      <c r="B72" s="473" t="s">
        <v>55</v>
      </c>
      <c r="C72" s="324">
        <v>4902591</v>
      </c>
      <c r="D72" s="474" t="s">
        <v>12</v>
      </c>
      <c r="E72" s="315" t="s">
        <v>330</v>
      </c>
      <c r="F72" s="324">
        <v>1333</v>
      </c>
      <c r="G72" s="329">
        <v>489</v>
      </c>
      <c r="H72" s="330">
        <v>489</v>
      </c>
      <c r="I72" s="330">
        <f aca="true" t="shared" si="6" ref="I72:I77">G72-H72</f>
        <v>0</v>
      </c>
      <c r="J72" s="330">
        <f aca="true" t="shared" si="7" ref="J72:J77">$F72*I72</f>
        <v>0</v>
      </c>
      <c r="K72" s="331">
        <f aca="true" t="shared" si="8" ref="K72:K77">J72/1000000</f>
        <v>0</v>
      </c>
      <c r="L72" s="329">
        <v>424</v>
      </c>
      <c r="M72" s="330">
        <v>378</v>
      </c>
      <c r="N72" s="330">
        <f aca="true" t="shared" si="9" ref="N72:N77">L72-M72</f>
        <v>46</v>
      </c>
      <c r="O72" s="330">
        <f aca="true" t="shared" si="10" ref="O72:O77">$F72*N72</f>
        <v>61318</v>
      </c>
      <c r="P72" s="331">
        <f aca="true" t="shared" si="11" ref="P72:P77">O72/1000000</f>
        <v>0.061318</v>
      </c>
      <c r="Q72" s="452"/>
    </row>
    <row r="73" spans="1:17" ht="15.75" customHeight="1">
      <c r="A73" s="265">
        <v>46</v>
      </c>
      <c r="B73" s="473" t="s">
        <v>56</v>
      </c>
      <c r="C73" s="324">
        <v>4902565</v>
      </c>
      <c r="D73" s="474" t="s">
        <v>12</v>
      </c>
      <c r="E73" s="315" t="s">
        <v>330</v>
      </c>
      <c r="F73" s="324">
        <v>100</v>
      </c>
      <c r="G73" s="329">
        <v>2801</v>
      </c>
      <c r="H73" s="330">
        <v>2801</v>
      </c>
      <c r="I73" s="330">
        <f t="shared" si="6"/>
        <v>0</v>
      </c>
      <c r="J73" s="330">
        <f t="shared" si="7"/>
        <v>0</v>
      </c>
      <c r="K73" s="331">
        <f t="shared" si="8"/>
        <v>0</v>
      </c>
      <c r="L73" s="329">
        <v>1539</v>
      </c>
      <c r="M73" s="330">
        <v>1515</v>
      </c>
      <c r="N73" s="330">
        <f t="shared" si="9"/>
        <v>24</v>
      </c>
      <c r="O73" s="330">
        <f t="shared" si="10"/>
        <v>2400</v>
      </c>
      <c r="P73" s="331">
        <f t="shared" si="11"/>
        <v>0.0024</v>
      </c>
      <c r="Q73" s="452"/>
    </row>
    <row r="74" spans="1:17" ht="15.75" customHeight="1">
      <c r="A74" s="265">
        <v>47</v>
      </c>
      <c r="B74" s="473" t="s">
        <v>57</v>
      </c>
      <c r="C74" s="324">
        <v>4902523</v>
      </c>
      <c r="D74" s="474" t="s">
        <v>12</v>
      </c>
      <c r="E74" s="315" t="s">
        <v>330</v>
      </c>
      <c r="F74" s="324">
        <v>100</v>
      </c>
      <c r="G74" s="329">
        <v>999815</v>
      </c>
      <c r="H74" s="330">
        <v>999815</v>
      </c>
      <c r="I74" s="330">
        <f t="shared" si="6"/>
        <v>0</v>
      </c>
      <c r="J74" s="330">
        <f t="shared" si="7"/>
        <v>0</v>
      </c>
      <c r="K74" s="331">
        <f t="shared" si="8"/>
        <v>0</v>
      </c>
      <c r="L74" s="329">
        <v>999943</v>
      </c>
      <c r="M74" s="330">
        <v>999943</v>
      </c>
      <c r="N74" s="330">
        <f t="shared" si="9"/>
        <v>0</v>
      </c>
      <c r="O74" s="330">
        <f t="shared" si="10"/>
        <v>0</v>
      </c>
      <c r="P74" s="331">
        <f t="shared" si="11"/>
        <v>0</v>
      </c>
      <c r="Q74" s="452"/>
    </row>
    <row r="75" spans="1:17" ht="15.75" customHeight="1">
      <c r="A75" s="265">
        <v>48</v>
      </c>
      <c r="B75" s="473" t="s">
        <v>58</v>
      </c>
      <c r="C75" s="324">
        <v>4902547</v>
      </c>
      <c r="D75" s="474" t="s">
        <v>12</v>
      </c>
      <c r="E75" s="315" t="s">
        <v>330</v>
      </c>
      <c r="F75" s="324">
        <v>100</v>
      </c>
      <c r="G75" s="329">
        <v>5885</v>
      </c>
      <c r="H75" s="330">
        <v>5885</v>
      </c>
      <c r="I75" s="330">
        <f t="shared" si="6"/>
        <v>0</v>
      </c>
      <c r="J75" s="330">
        <f t="shared" si="7"/>
        <v>0</v>
      </c>
      <c r="K75" s="331">
        <f t="shared" si="8"/>
        <v>0</v>
      </c>
      <c r="L75" s="329">
        <v>8891</v>
      </c>
      <c r="M75" s="330">
        <v>8891</v>
      </c>
      <c r="N75" s="330">
        <f t="shared" si="9"/>
        <v>0</v>
      </c>
      <c r="O75" s="330">
        <f t="shared" si="10"/>
        <v>0</v>
      </c>
      <c r="P75" s="331">
        <f t="shared" si="11"/>
        <v>0</v>
      </c>
      <c r="Q75" s="452"/>
    </row>
    <row r="76" spans="1:17" ht="15.75" customHeight="1">
      <c r="A76" s="265">
        <v>49</v>
      </c>
      <c r="B76" s="473" t="s">
        <v>59</v>
      </c>
      <c r="C76" s="324">
        <v>4902548</v>
      </c>
      <c r="D76" s="474" t="s">
        <v>12</v>
      </c>
      <c r="E76" s="315" t="s">
        <v>330</v>
      </c>
      <c r="F76" s="490">
        <v>100</v>
      </c>
      <c r="G76" s="329">
        <v>0</v>
      </c>
      <c r="H76" s="330">
        <v>0</v>
      </c>
      <c r="I76" s="330">
        <f t="shared" si="6"/>
        <v>0</v>
      </c>
      <c r="J76" s="330">
        <f t="shared" si="7"/>
        <v>0</v>
      </c>
      <c r="K76" s="331">
        <f t="shared" si="8"/>
        <v>0</v>
      </c>
      <c r="L76" s="329">
        <v>0</v>
      </c>
      <c r="M76" s="330">
        <v>0</v>
      </c>
      <c r="N76" s="330">
        <f t="shared" si="9"/>
        <v>0</v>
      </c>
      <c r="O76" s="330">
        <f t="shared" si="10"/>
        <v>0</v>
      </c>
      <c r="P76" s="331">
        <f t="shared" si="11"/>
        <v>0</v>
      </c>
      <c r="Q76" s="482"/>
    </row>
    <row r="77" spans="1:17" ht="15.75" customHeight="1">
      <c r="A77" s="265">
        <v>50</v>
      </c>
      <c r="B77" s="473" t="s">
        <v>60</v>
      </c>
      <c r="C77" s="324">
        <v>4902564</v>
      </c>
      <c r="D77" s="474" t="s">
        <v>12</v>
      </c>
      <c r="E77" s="315" t="s">
        <v>330</v>
      </c>
      <c r="F77" s="324">
        <v>100</v>
      </c>
      <c r="G77" s="329">
        <v>3</v>
      </c>
      <c r="H77" s="330">
        <v>0</v>
      </c>
      <c r="I77" s="330">
        <f t="shared" si="6"/>
        <v>3</v>
      </c>
      <c r="J77" s="330">
        <f t="shared" si="7"/>
        <v>300</v>
      </c>
      <c r="K77" s="331">
        <f t="shared" si="8"/>
        <v>0.0003</v>
      </c>
      <c r="L77" s="329">
        <v>766</v>
      </c>
      <c r="M77" s="330">
        <v>75</v>
      </c>
      <c r="N77" s="330">
        <f t="shared" si="9"/>
        <v>691</v>
      </c>
      <c r="O77" s="330">
        <f t="shared" si="10"/>
        <v>69100</v>
      </c>
      <c r="P77" s="331">
        <f t="shared" si="11"/>
        <v>0.0691</v>
      </c>
      <c r="Q77" s="464" t="s">
        <v>462</v>
      </c>
    </row>
    <row r="78" spans="1:17" ht="15.75" customHeight="1">
      <c r="A78" s="265"/>
      <c r="B78" s="292" t="s">
        <v>62</v>
      </c>
      <c r="C78" s="324"/>
      <c r="D78" s="339"/>
      <c r="E78" s="339"/>
      <c r="F78" s="324"/>
      <c r="G78" s="329"/>
      <c r="H78" s="330"/>
      <c r="I78" s="330"/>
      <c r="J78" s="330"/>
      <c r="K78" s="331"/>
      <c r="L78" s="329"/>
      <c r="M78" s="330"/>
      <c r="N78" s="330"/>
      <c r="O78" s="330"/>
      <c r="P78" s="331"/>
      <c r="Q78" s="452"/>
    </row>
    <row r="79" spans="1:17" ht="15.75" customHeight="1">
      <c r="A79" s="265">
        <v>52</v>
      </c>
      <c r="B79" s="473" t="s">
        <v>63</v>
      </c>
      <c r="C79" s="324">
        <v>4865088</v>
      </c>
      <c r="D79" s="474" t="s">
        <v>12</v>
      </c>
      <c r="E79" s="315" t="s">
        <v>330</v>
      </c>
      <c r="F79" s="324">
        <v>166.66</v>
      </c>
      <c r="G79" s="329">
        <v>1412</v>
      </c>
      <c r="H79" s="330">
        <v>1412</v>
      </c>
      <c r="I79" s="330">
        <f>G79-H79</f>
        <v>0</v>
      </c>
      <c r="J79" s="330">
        <f>$F79*I79</f>
        <v>0</v>
      </c>
      <c r="K79" s="331">
        <f>J79/1000000</f>
        <v>0</v>
      </c>
      <c r="L79" s="329">
        <v>7172</v>
      </c>
      <c r="M79" s="330">
        <v>7157</v>
      </c>
      <c r="N79" s="330">
        <f>L79-M79</f>
        <v>15</v>
      </c>
      <c r="O79" s="330">
        <f>$F79*N79</f>
        <v>2499.9</v>
      </c>
      <c r="P79" s="331">
        <f>O79/1000000</f>
        <v>0.0024999</v>
      </c>
      <c r="Q79" s="480"/>
    </row>
    <row r="80" spans="1:17" ht="15.75" customHeight="1">
      <c r="A80" s="265">
        <v>53</v>
      </c>
      <c r="B80" s="473" t="s">
        <v>64</v>
      </c>
      <c r="C80" s="324">
        <v>4902579</v>
      </c>
      <c r="D80" s="474" t="s">
        <v>12</v>
      </c>
      <c r="E80" s="315" t="s">
        <v>330</v>
      </c>
      <c r="F80" s="324">
        <v>500</v>
      </c>
      <c r="G80" s="329">
        <v>999855</v>
      </c>
      <c r="H80" s="330">
        <v>999855</v>
      </c>
      <c r="I80" s="330">
        <f>G80-H80</f>
        <v>0</v>
      </c>
      <c r="J80" s="330">
        <f>$F80*I80</f>
        <v>0</v>
      </c>
      <c r="K80" s="331">
        <f>J80/1000000</f>
        <v>0</v>
      </c>
      <c r="L80" s="329">
        <v>1221</v>
      </c>
      <c r="M80" s="330">
        <v>1189</v>
      </c>
      <c r="N80" s="330">
        <f>L80-M80</f>
        <v>32</v>
      </c>
      <c r="O80" s="330">
        <f>$F80*N80</f>
        <v>16000</v>
      </c>
      <c r="P80" s="331">
        <f>O80/1000000</f>
        <v>0.016</v>
      </c>
      <c r="Q80" s="452"/>
    </row>
    <row r="81" spans="1:17" ht="15.75" customHeight="1">
      <c r="A81" s="265">
        <v>54</v>
      </c>
      <c r="B81" s="473" t="s">
        <v>65</v>
      </c>
      <c r="C81" s="324">
        <v>4902585</v>
      </c>
      <c r="D81" s="474" t="s">
        <v>12</v>
      </c>
      <c r="E81" s="315" t="s">
        <v>330</v>
      </c>
      <c r="F81" s="490">
        <v>666.67</v>
      </c>
      <c r="G81" s="329">
        <v>1925</v>
      </c>
      <c r="H81" s="330">
        <v>1903</v>
      </c>
      <c r="I81" s="330">
        <f>G81-H81</f>
        <v>22</v>
      </c>
      <c r="J81" s="330">
        <f>$F81*I81</f>
        <v>14666.74</v>
      </c>
      <c r="K81" s="331">
        <f>J81/1000000</f>
        <v>0.01466674</v>
      </c>
      <c r="L81" s="329">
        <v>183</v>
      </c>
      <c r="M81" s="330">
        <v>167</v>
      </c>
      <c r="N81" s="330">
        <f>L81-M81</f>
        <v>16</v>
      </c>
      <c r="O81" s="330">
        <f>$F81*N81</f>
        <v>10666.72</v>
      </c>
      <c r="P81" s="331">
        <f>O81/1000000</f>
        <v>0.01066672</v>
      </c>
      <c r="Q81" s="452"/>
    </row>
    <row r="82" spans="1:17" ht="15.75" customHeight="1">
      <c r="A82" s="265">
        <v>55</v>
      </c>
      <c r="B82" s="473" t="s">
        <v>66</v>
      </c>
      <c r="C82" s="324">
        <v>4865072</v>
      </c>
      <c r="D82" s="474" t="s">
        <v>12</v>
      </c>
      <c r="E82" s="315" t="s">
        <v>330</v>
      </c>
      <c r="F82" s="490">
        <v>666.6666666666666</v>
      </c>
      <c r="G82" s="329">
        <v>4849</v>
      </c>
      <c r="H82" s="330">
        <v>4827</v>
      </c>
      <c r="I82" s="330">
        <f>G82-H82</f>
        <v>22</v>
      </c>
      <c r="J82" s="330">
        <f>$F82*I82</f>
        <v>14666.666666666666</v>
      </c>
      <c r="K82" s="331">
        <f>J82/1000000</f>
        <v>0.014666666666666666</v>
      </c>
      <c r="L82" s="329">
        <v>1496</v>
      </c>
      <c r="M82" s="330">
        <v>1475</v>
      </c>
      <c r="N82" s="330">
        <f>L82-M82</f>
        <v>21</v>
      </c>
      <c r="O82" s="330">
        <f>$F82*N82</f>
        <v>14000</v>
      </c>
      <c r="P82" s="331">
        <f>O82/1000000</f>
        <v>0.014</v>
      </c>
      <c r="Q82" s="452"/>
    </row>
    <row r="83" spans="2:17" ht="15.75" customHeight="1">
      <c r="B83" s="292" t="s">
        <v>68</v>
      </c>
      <c r="C83" s="324"/>
      <c r="D83" s="339"/>
      <c r="E83" s="339"/>
      <c r="F83" s="324"/>
      <c r="G83" s="329"/>
      <c r="H83" s="330"/>
      <c r="I83" s="330"/>
      <c r="J83" s="330"/>
      <c r="K83" s="331"/>
      <c r="L83" s="329"/>
      <c r="M83" s="330"/>
      <c r="N83" s="330"/>
      <c r="O83" s="330"/>
      <c r="P83" s="331"/>
      <c r="Q83" s="452"/>
    </row>
    <row r="84" spans="1:17" ht="15.75" customHeight="1">
      <c r="A84" s="265">
        <v>56</v>
      </c>
      <c r="B84" s="473" t="s">
        <v>61</v>
      </c>
      <c r="C84" s="324">
        <v>4902568</v>
      </c>
      <c r="D84" s="474" t="s">
        <v>12</v>
      </c>
      <c r="E84" s="315" t="s">
        <v>330</v>
      </c>
      <c r="F84" s="324">
        <v>100</v>
      </c>
      <c r="G84" s="329">
        <v>997339</v>
      </c>
      <c r="H84" s="330">
        <v>997340</v>
      </c>
      <c r="I84" s="330">
        <f>G84-H84</f>
        <v>-1</v>
      </c>
      <c r="J84" s="330">
        <f>$F84*I84</f>
        <v>-100</v>
      </c>
      <c r="K84" s="331">
        <f>J84/1000000</f>
        <v>-0.0001</v>
      </c>
      <c r="L84" s="329">
        <v>3798</v>
      </c>
      <c r="M84" s="330">
        <v>3816</v>
      </c>
      <c r="N84" s="330">
        <f>L84-M84</f>
        <v>-18</v>
      </c>
      <c r="O84" s="330">
        <f>$F84*N84</f>
        <v>-1800</v>
      </c>
      <c r="P84" s="331">
        <f>O84/1000000</f>
        <v>-0.0018</v>
      </c>
      <c r="Q84" s="464"/>
    </row>
    <row r="85" spans="1:17" ht="15.75" customHeight="1">
      <c r="A85" s="265">
        <v>57</v>
      </c>
      <c r="B85" s="473" t="s">
        <v>69</v>
      </c>
      <c r="C85" s="324">
        <v>4902549</v>
      </c>
      <c r="D85" s="474" t="s">
        <v>12</v>
      </c>
      <c r="E85" s="315" t="s">
        <v>330</v>
      </c>
      <c r="F85" s="324">
        <v>100</v>
      </c>
      <c r="G85" s="329">
        <v>999748</v>
      </c>
      <c r="H85" s="330">
        <v>999748</v>
      </c>
      <c r="I85" s="330">
        <f>G85-H85</f>
        <v>0</v>
      </c>
      <c r="J85" s="330">
        <f>$F85*I85</f>
        <v>0</v>
      </c>
      <c r="K85" s="331">
        <f>J85/1000000</f>
        <v>0</v>
      </c>
      <c r="L85" s="329">
        <v>999983</v>
      </c>
      <c r="M85" s="330">
        <v>999983</v>
      </c>
      <c r="N85" s="330">
        <f>L85-M85</f>
        <v>0</v>
      </c>
      <c r="O85" s="330">
        <f>$F85*N85</f>
        <v>0</v>
      </c>
      <c r="P85" s="331">
        <f>O85/1000000</f>
        <v>0</v>
      </c>
      <c r="Q85" s="464"/>
    </row>
    <row r="86" spans="1:17" ht="15.75" customHeight="1">
      <c r="A86" s="265">
        <v>58</v>
      </c>
      <c r="B86" s="473" t="s">
        <v>81</v>
      </c>
      <c r="C86" s="324">
        <v>4902527</v>
      </c>
      <c r="D86" s="474" t="s">
        <v>12</v>
      </c>
      <c r="E86" s="315" t="s">
        <v>330</v>
      </c>
      <c r="F86" s="324">
        <v>100</v>
      </c>
      <c r="G86" s="329">
        <v>225</v>
      </c>
      <c r="H86" s="330">
        <v>225</v>
      </c>
      <c r="I86" s="330">
        <f>G86-H86</f>
        <v>0</v>
      </c>
      <c r="J86" s="330">
        <f>$F86*I86</f>
        <v>0</v>
      </c>
      <c r="K86" s="331">
        <f>J86/1000000</f>
        <v>0</v>
      </c>
      <c r="L86" s="329">
        <v>999991</v>
      </c>
      <c r="M86" s="330">
        <v>999991</v>
      </c>
      <c r="N86" s="330">
        <f>L86-M86</f>
        <v>0</v>
      </c>
      <c r="O86" s="330">
        <f>$F86*N86</f>
        <v>0</v>
      </c>
      <c r="P86" s="331">
        <f>O86/1000000</f>
        <v>0</v>
      </c>
      <c r="Q86" s="452"/>
    </row>
    <row r="87" spans="1:17" ht="15.75" customHeight="1">
      <c r="A87" s="266">
        <v>59</v>
      </c>
      <c r="B87" s="473" t="s">
        <v>70</v>
      </c>
      <c r="C87" s="324">
        <v>4902538</v>
      </c>
      <c r="D87" s="474" t="s">
        <v>12</v>
      </c>
      <c r="E87" s="315" t="s">
        <v>330</v>
      </c>
      <c r="F87" s="324">
        <v>100</v>
      </c>
      <c r="G87" s="329">
        <v>999762</v>
      </c>
      <c r="H87" s="330">
        <v>999762</v>
      </c>
      <c r="I87" s="330">
        <f>G87-H87</f>
        <v>0</v>
      </c>
      <c r="J87" s="330">
        <f>$F87*I87</f>
        <v>0</v>
      </c>
      <c r="K87" s="331">
        <f>J87/1000000</f>
        <v>0</v>
      </c>
      <c r="L87" s="329">
        <v>999987</v>
      </c>
      <c r="M87" s="330">
        <v>999987</v>
      </c>
      <c r="N87" s="330">
        <f>L87-M87</f>
        <v>0</v>
      </c>
      <c r="O87" s="330">
        <f>$F87*N87</f>
        <v>0</v>
      </c>
      <c r="P87" s="331">
        <f>O87/1000000</f>
        <v>0</v>
      </c>
      <c r="Q87" s="452"/>
    </row>
    <row r="88" spans="2:17" ht="15.75" customHeight="1">
      <c r="B88" s="292" t="s">
        <v>71</v>
      </c>
      <c r="C88" s="324"/>
      <c r="D88" s="339"/>
      <c r="E88" s="339"/>
      <c r="F88" s="324"/>
      <c r="G88" s="329"/>
      <c r="H88" s="330"/>
      <c r="I88" s="330"/>
      <c r="J88" s="330"/>
      <c r="K88" s="331"/>
      <c r="L88" s="329"/>
      <c r="M88" s="330"/>
      <c r="N88" s="330"/>
      <c r="O88" s="330"/>
      <c r="P88" s="331"/>
      <c r="Q88" s="452"/>
    </row>
    <row r="89" spans="1:17" ht="15.75" customHeight="1">
      <c r="A89" s="265">
        <v>60</v>
      </c>
      <c r="B89" s="473" t="s">
        <v>72</v>
      </c>
      <c r="C89" s="324">
        <v>4902540</v>
      </c>
      <c r="D89" s="474" t="s">
        <v>12</v>
      </c>
      <c r="E89" s="315" t="s">
        <v>330</v>
      </c>
      <c r="F89" s="324">
        <v>100</v>
      </c>
      <c r="G89" s="329">
        <v>6021</v>
      </c>
      <c r="H89" s="330">
        <v>5827</v>
      </c>
      <c r="I89" s="330">
        <f>G89-H89</f>
        <v>194</v>
      </c>
      <c r="J89" s="330">
        <f>$F89*I89</f>
        <v>19400</v>
      </c>
      <c r="K89" s="331">
        <f>J89/1000000</f>
        <v>0.0194</v>
      </c>
      <c r="L89" s="329">
        <v>11098</v>
      </c>
      <c r="M89" s="330">
        <v>11077</v>
      </c>
      <c r="N89" s="330">
        <f>L89-M89</f>
        <v>21</v>
      </c>
      <c r="O89" s="330">
        <f>$F89*N89</f>
        <v>2100</v>
      </c>
      <c r="P89" s="331">
        <f>O89/1000000</f>
        <v>0.0021</v>
      </c>
      <c r="Q89" s="464"/>
    </row>
    <row r="90" spans="1:17" ht="15.75" customHeight="1">
      <c r="A90" s="454">
        <v>61</v>
      </c>
      <c r="B90" s="473" t="s">
        <v>73</v>
      </c>
      <c r="C90" s="324">
        <v>4902520</v>
      </c>
      <c r="D90" s="474" t="s">
        <v>12</v>
      </c>
      <c r="E90" s="315" t="s">
        <v>330</v>
      </c>
      <c r="F90" s="324">
        <v>100</v>
      </c>
      <c r="G90" s="329">
        <v>5660</v>
      </c>
      <c r="H90" s="330">
        <v>5437</v>
      </c>
      <c r="I90" s="330">
        <f>G90-H90</f>
        <v>223</v>
      </c>
      <c r="J90" s="330">
        <f>$F90*I90</f>
        <v>22300</v>
      </c>
      <c r="K90" s="331">
        <f>J90/1000000</f>
        <v>0.0223</v>
      </c>
      <c r="L90" s="329">
        <v>937</v>
      </c>
      <c r="M90" s="330">
        <v>535</v>
      </c>
      <c r="N90" s="330">
        <f>L90-M90</f>
        <v>402</v>
      </c>
      <c r="O90" s="330">
        <f>$F90*N90</f>
        <v>40200</v>
      </c>
      <c r="P90" s="331">
        <f>O90/1000000</f>
        <v>0.0402</v>
      </c>
      <c r="Q90" s="452"/>
    </row>
    <row r="91" spans="1:17" ht="15.75" customHeight="1">
      <c r="A91" s="265">
        <v>62</v>
      </c>
      <c r="B91" s="473" t="s">
        <v>74</v>
      </c>
      <c r="C91" s="324">
        <v>4902536</v>
      </c>
      <c r="D91" s="474" t="s">
        <v>12</v>
      </c>
      <c r="E91" s="315" t="s">
        <v>330</v>
      </c>
      <c r="F91" s="324">
        <v>100</v>
      </c>
      <c r="G91" s="329">
        <v>25756</v>
      </c>
      <c r="H91" s="330">
        <v>25649</v>
      </c>
      <c r="I91" s="330">
        <f>G91-H91</f>
        <v>107</v>
      </c>
      <c r="J91" s="330">
        <f>$F91*I91</f>
        <v>10700</v>
      </c>
      <c r="K91" s="331">
        <f>J91/1000000</f>
        <v>0.0107</v>
      </c>
      <c r="L91" s="329">
        <v>6622</v>
      </c>
      <c r="M91" s="330">
        <v>6408</v>
      </c>
      <c r="N91" s="330">
        <f>L91-M91</f>
        <v>214</v>
      </c>
      <c r="O91" s="330">
        <f>$F91*N91</f>
        <v>21400</v>
      </c>
      <c r="P91" s="331">
        <f>O91/1000000</f>
        <v>0.0214</v>
      </c>
      <c r="Q91" s="464"/>
    </row>
    <row r="92" spans="1:17" ht="15.75" customHeight="1">
      <c r="A92" s="454"/>
      <c r="B92" s="292" t="s">
        <v>31</v>
      </c>
      <c r="C92" s="324"/>
      <c r="D92" s="339"/>
      <c r="E92" s="339"/>
      <c r="F92" s="324"/>
      <c r="G92" s="329"/>
      <c r="H92" s="330"/>
      <c r="I92" s="330"/>
      <c r="J92" s="330"/>
      <c r="K92" s="331"/>
      <c r="L92" s="329"/>
      <c r="M92" s="330"/>
      <c r="N92" s="330"/>
      <c r="O92" s="330"/>
      <c r="P92" s="331"/>
      <c r="Q92" s="452"/>
    </row>
    <row r="93" spans="1:17" ht="15.75" customHeight="1">
      <c r="A93" s="454">
        <v>63</v>
      </c>
      <c r="B93" s="473" t="s">
        <v>67</v>
      </c>
      <c r="C93" s="324">
        <v>4864797</v>
      </c>
      <c r="D93" s="474" t="s">
        <v>12</v>
      </c>
      <c r="E93" s="315" t="s">
        <v>330</v>
      </c>
      <c r="F93" s="324">
        <v>100</v>
      </c>
      <c r="G93" s="329">
        <v>44520</v>
      </c>
      <c r="H93" s="266">
        <v>41967</v>
      </c>
      <c r="I93" s="330">
        <f>G93-H93</f>
        <v>2553</v>
      </c>
      <c r="J93" s="330">
        <f>$F93*I93</f>
        <v>255300</v>
      </c>
      <c r="K93" s="331">
        <f>J93/1000000</f>
        <v>0.2553</v>
      </c>
      <c r="L93" s="329">
        <v>1823</v>
      </c>
      <c r="M93" s="266">
        <v>1823</v>
      </c>
      <c r="N93" s="330">
        <f>L93-M93</f>
        <v>0</v>
      </c>
      <c r="O93" s="330">
        <f>$F93*N93</f>
        <v>0</v>
      </c>
      <c r="P93" s="331">
        <f>O93/1000000</f>
        <v>0</v>
      </c>
      <c r="Q93" s="452"/>
    </row>
    <row r="94" spans="1:17" ht="15.75" customHeight="1">
      <c r="A94" s="455">
        <v>64</v>
      </c>
      <c r="B94" s="473" t="s">
        <v>230</v>
      </c>
      <c r="C94" s="324">
        <v>4865086</v>
      </c>
      <c r="D94" s="474" t="s">
        <v>12</v>
      </c>
      <c r="E94" s="315" t="s">
        <v>330</v>
      </c>
      <c r="F94" s="324">
        <v>100</v>
      </c>
      <c r="G94" s="329">
        <v>26262</v>
      </c>
      <c r="H94" s="266">
        <v>26262</v>
      </c>
      <c r="I94" s="330">
        <f>G94-H94</f>
        <v>0</v>
      </c>
      <c r="J94" s="330">
        <f>$F94*I94</f>
        <v>0</v>
      </c>
      <c r="K94" s="331">
        <f>J94/1000000</f>
        <v>0</v>
      </c>
      <c r="L94" s="329">
        <v>51738</v>
      </c>
      <c r="M94" s="266">
        <v>51572</v>
      </c>
      <c r="N94" s="330">
        <f>L94-M94</f>
        <v>166</v>
      </c>
      <c r="O94" s="330">
        <f>$F94*N94</f>
        <v>16600</v>
      </c>
      <c r="P94" s="331">
        <f>O94/1000000</f>
        <v>0.0166</v>
      </c>
      <c r="Q94" s="452"/>
    </row>
    <row r="95" spans="1:17" ht="15.75" customHeight="1">
      <c r="A95" s="455">
        <v>65</v>
      </c>
      <c r="B95" s="473" t="s">
        <v>79</v>
      </c>
      <c r="C95" s="324">
        <v>4902528</v>
      </c>
      <c r="D95" s="474" t="s">
        <v>12</v>
      </c>
      <c r="E95" s="315" t="s">
        <v>330</v>
      </c>
      <c r="F95" s="324">
        <v>-300</v>
      </c>
      <c r="G95" s="329">
        <v>15</v>
      </c>
      <c r="H95" s="266">
        <v>15</v>
      </c>
      <c r="I95" s="330">
        <f>G95-H95</f>
        <v>0</v>
      </c>
      <c r="J95" s="330">
        <f>$F95*I95</f>
        <v>0</v>
      </c>
      <c r="K95" s="331">
        <f>J95/1000000</f>
        <v>0</v>
      </c>
      <c r="L95" s="329">
        <v>315</v>
      </c>
      <c r="M95" s="266">
        <v>306</v>
      </c>
      <c r="N95" s="330">
        <f>L95-M95</f>
        <v>9</v>
      </c>
      <c r="O95" s="330">
        <f>$F95*N95</f>
        <v>-2700</v>
      </c>
      <c r="P95" s="331">
        <f>O95/1000000</f>
        <v>-0.0027</v>
      </c>
      <c r="Q95" s="464"/>
    </row>
    <row r="96" spans="2:17" ht="15.75" customHeight="1">
      <c r="B96" s="334" t="s">
        <v>75</v>
      </c>
      <c r="C96" s="323"/>
      <c r="D96" s="336"/>
      <c r="E96" s="336"/>
      <c r="F96" s="323"/>
      <c r="G96" s="329"/>
      <c r="H96" s="330"/>
      <c r="I96" s="330"/>
      <c r="J96" s="330"/>
      <c r="K96" s="331"/>
      <c r="L96" s="329"/>
      <c r="M96" s="330"/>
      <c r="N96" s="330"/>
      <c r="O96" s="330"/>
      <c r="P96" s="331"/>
      <c r="Q96" s="452"/>
    </row>
    <row r="97" spans="1:17" ht="16.5">
      <c r="A97" s="455">
        <v>66</v>
      </c>
      <c r="B97" s="762" t="s">
        <v>76</v>
      </c>
      <c r="C97" s="323">
        <v>4902577</v>
      </c>
      <c r="D97" s="336" t="s">
        <v>12</v>
      </c>
      <c r="E97" s="315" t="s">
        <v>330</v>
      </c>
      <c r="F97" s="323">
        <v>-400</v>
      </c>
      <c r="G97" s="329">
        <v>995632</v>
      </c>
      <c r="H97" s="330">
        <v>995632</v>
      </c>
      <c r="I97" s="330">
        <f>G97-H97</f>
        <v>0</v>
      </c>
      <c r="J97" s="330">
        <f>$F97*I97</f>
        <v>0</v>
      </c>
      <c r="K97" s="331">
        <f>J97/1000000</f>
        <v>0</v>
      </c>
      <c r="L97" s="329">
        <v>61</v>
      </c>
      <c r="M97" s="330">
        <v>81</v>
      </c>
      <c r="N97" s="330">
        <f>L97-M97</f>
        <v>-20</v>
      </c>
      <c r="O97" s="330">
        <f>$F97*N97</f>
        <v>8000</v>
      </c>
      <c r="P97" s="331">
        <f>O97/1000000</f>
        <v>0.008</v>
      </c>
      <c r="Q97" s="763"/>
    </row>
    <row r="98" spans="1:17" ht="16.5">
      <c r="A98" s="455">
        <v>67</v>
      </c>
      <c r="B98" s="762" t="s">
        <v>77</v>
      </c>
      <c r="C98" s="323">
        <v>4902525</v>
      </c>
      <c r="D98" s="336" t="s">
        <v>12</v>
      </c>
      <c r="E98" s="315" t="s">
        <v>330</v>
      </c>
      <c r="F98" s="323">
        <v>400</v>
      </c>
      <c r="G98" s="329">
        <v>999985</v>
      </c>
      <c r="H98" s="330">
        <v>999985</v>
      </c>
      <c r="I98" s="330">
        <f>G98-H98</f>
        <v>0</v>
      </c>
      <c r="J98" s="330">
        <f>$F98*I98</f>
        <v>0</v>
      </c>
      <c r="K98" s="331">
        <f>J98/1000000</f>
        <v>0</v>
      </c>
      <c r="L98" s="329">
        <v>999705</v>
      </c>
      <c r="M98" s="330">
        <v>999705</v>
      </c>
      <c r="N98" s="330">
        <f>L98-M98</f>
        <v>0</v>
      </c>
      <c r="O98" s="330">
        <f>$F98*N98</f>
        <v>0</v>
      </c>
      <c r="P98" s="331">
        <f>O98/1000000</f>
        <v>0</v>
      </c>
      <c r="Q98" s="464"/>
    </row>
    <row r="99" spans="2:17" ht="16.5">
      <c r="B99" s="292" t="s">
        <v>366</v>
      </c>
      <c r="C99" s="323"/>
      <c r="D99" s="336"/>
      <c r="E99" s="315"/>
      <c r="F99" s="323"/>
      <c r="G99" s="329"/>
      <c r="H99" s="330"/>
      <c r="I99" s="330"/>
      <c r="J99" s="330"/>
      <c r="K99" s="331"/>
      <c r="L99" s="329"/>
      <c r="M99" s="330"/>
      <c r="N99" s="330"/>
      <c r="O99" s="330"/>
      <c r="P99" s="331"/>
      <c r="Q99" s="452"/>
    </row>
    <row r="100" spans="1:17" ht="18">
      <c r="A100" s="455">
        <v>68</v>
      </c>
      <c r="B100" s="473" t="s">
        <v>372</v>
      </c>
      <c r="C100" s="301">
        <v>4864983</v>
      </c>
      <c r="D100" s="120" t="s">
        <v>12</v>
      </c>
      <c r="E100" s="92" t="s">
        <v>330</v>
      </c>
      <c r="F100" s="401">
        <v>800</v>
      </c>
      <c r="G100" s="329">
        <v>983914</v>
      </c>
      <c r="H100" s="330">
        <v>985037</v>
      </c>
      <c r="I100" s="310">
        <f>G100-H100</f>
        <v>-1123</v>
      </c>
      <c r="J100" s="310">
        <f>$F100*I100</f>
        <v>-898400</v>
      </c>
      <c r="K100" s="310">
        <f>J100/1000000</f>
        <v>-0.8984</v>
      </c>
      <c r="L100" s="329">
        <v>999915</v>
      </c>
      <c r="M100" s="330">
        <v>999916</v>
      </c>
      <c r="N100" s="310">
        <f>L100-M100</f>
        <v>-1</v>
      </c>
      <c r="O100" s="310">
        <f>$F100*N100</f>
        <v>-800</v>
      </c>
      <c r="P100" s="310">
        <f>O100/1000000</f>
        <v>-0.0008</v>
      </c>
      <c r="Q100" s="452"/>
    </row>
    <row r="101" spans="1:17" ht="18">
      <c r="A101" s="455">
        <v>69</v>
      </c>
      <c r="B101" s="473" t="s">
        <v>382</v>
      </c>
      <c r="C101" s="301">
        <v>4864950</v>
      </c>
      <c r="D101" s="120" t="s">
        <v>12</v>
      </c>
      <c r="E101" s="92" t="s">
        <v>330</v>
      </c>
      <c r="F101" s="401">
        <v>2000</v>
      </c>
      <c r="G101" s="329">
        <v>998278</v>
      </c>
      <c r="H101" s="330">
        <v>998416</v>
      </c>
      <c r="I101" s="310">
        <f>G101-H101</f>
        <v>-138</v>
      </c>
      <c r="J101" s="310">
        <f>$F101*I101</f>
        <v>-276000</v>
      </c>
      <c r="K101" s="310">
        <f>J101/1000000</f>
        <v>-0.276</v>
      </c>
      <c r="L101" s="329">
        <v>1079</v>
      </c>
      <c r="M101" s="330">
        <v>1079</v>
      </c>
      <c r="N101" s="310">
        <f>L101-M101</f>
        <v>0</v>
      </c>
      <c r="O101" s="310">
        <f>$F101*N101</f>
        <v>0</v>
      </c>
      <c r="P101" s="310">
        <f>O101/1000000</f>
        <v>0</v>
      </c>
      <c r="Q101" s="452"/>
    </row>
    <row r="102" spans="2:17" ht="18">
      <c r="B102" s="292" t="s">
        <v>396</v>
      </c>
      <c r="C102" s="301"/>
      <c r="D102" s="120"/>
      <c r="E102" s="92"/>
      <c r="F102" s="323"/>
      <c r="G102" s="329"/>
      <c r="H102" s="330"/>
      <c r="I102" s="310"/>
      <c r="J102" s="310"/>
      <c r="K102" s="310"/>
      <c r="L102" s="329"/>
      <c r="M102" s="330"/>
      <c r="N102" s="310"/>
      <c r="O102" s="310"/>
      <c r="P102" s="310"/>
      <c r="Q102" s="452"/>
    </row>
    <row r="103" spans="1:17" ht="18">
      <c r="A103" s="455">
        <v>70</v>
      </c>
      <c r="B103" s="473" t="s">
        <v>397</v>
      </c>
      <c r="C103" s="301">
        <v>4864810</v>
      </c>
      <c r="D103" s="120" t="s">
        <v>12</v>
      </c>
      <c r="E103" s="92" t="s">
        <v>330</v>
      </c>
      <c r="F103" s="401">
        <v>100</v>
      </c>
      <c r="G103" s="329">
        <v>986230</v>
      </c>
      <c r="H103" s="330">
        <v>985507</v>
      </c>
      <c r="I103" s="330">
        <f>G103-H103</f>
        <v>723</v>
      </c>
      <c r="J103" s="330">
        <f>$F103*I103</f>
        <v>72300</v>
      </c>
      <c r="K103" s="331">
        <f>J103/1000000</f>
        <v>0.0723</v>
      </c>
      <c r="L103" s="329">
        <v>291</v>
      </c>
      <c r="M103" s="330">
        <v>250</v>
      </c>
      <c r="N103" s="330">
        <f>L103-M103</f>
        <v>41</v>
      </c>
      <c r="O103" s="330">
        <f>$F103*N103</f>
        <v>4100</v>
      </c>
      <c r="P103" s="331">
        <f>O103/1000000</f>
        <v>0.0041</v>
      </c>
      <c r="Q103" s="452"/>
    </row>
    <row r="104" spans="1:17" s="485" customFormat="1" ht="18">
      <c r="A104" s="353">
        <v>71</v>
      </c>
      <c r="B104" s="694" t="s">
        <v>398</v>
      </c>
      <c r="C104" s="301">
        <v>4864901</v>
      </c>
      <c r="D104" s="120" t="s">
        <v>12</v>
      </c>
      <c r="E104" s="92" t="s">
        <v>330</v>
      </c>
      <c r="F104" s="323">
        <v>250</v>
      </c>
      <c r="G104" s="329">
        <v>999626</v>
      </c>
      <c r="H104" s="330">
        <v>999710</v>
      </c>
      <c r="I104" s="310">
        <f>G104-H104</f>
        <v>-84</v>
      </c>
      <c r="J104" s="310">
        <f>$F104*I104</f>
        <v>-21000</v>
      </c>
      <c r="K104" s="310">
        <f>J104/1000000</f>
        <v>-0.021</v>
      </c>
      <c r="L104" s="329">
        <v>272</v>
      </c>
      <c r="M104" s="330">
        <v>255</v>
      </c>
      <c r="N104" s="310">
        <f>L104-M104</f>
        <v>17</v>
      </c>
      <c r="O104" s="310">
        <f>$F104*N104</f>
        <v>4250</v>
      </c>
      <c r="P104" s="310">
        <f>O104/1000000</f>
        <v>0.00425</v>
      </c>
      <c r="Q104" s="452"/>
    </row>
    <row r="105" spans="1:17" s="485" customFormat="1" ht="18">
      <c r="A105" s="353"/>
      <c r="B105" s="335" t="s">
        <v>437</v>
      </c>
      <c r="C105" s="301"/>
      <c r="D105" s="120"/>
      <c r="E105" s="92"/>
      <c r="F105" s="323"/>
      <c r="G105" s="329"/>
      <c r="H105" s="330"/>
      <c r="I105" s="310"/>
      <c r="J105" s="310"/>
      <c r="K105" s="310"/>
      <c r="L105" s="329"/>
      <c r="M105" s="330"/>
      <c r="N105" s="310"/>
      <c r="O105" s="310"/>
      <c r="P105" s="310"/>
      <c r="Q105" s="452"/>
    </row>
    <row r="106" spans="1:17" s="485" customFormat="1" ht="18">
      <c r="A106" s="353">
        <v>72</v>
      </c>
      <c r="B106" s="694" t="s">
        <v>443</v>
      </c>
      <c r="C106" s="301">
        <v>4864960</v>
      </c>
      <c r="D106" s="120" t="s">
        <v>12</v>
      </c>
      <c r="E106" s="92" t="s">
        <v>330</v>
      </c>
      <c r="F106" s="323">
        <v>1000</v>
      </c>
      <c r="G106" s="329">
        <v>999211</v>
      </c>
      <c r="H106" s="330">
        <v>999461</v>
      </c>
      <c r="I106" s="330">
        <f>G106-H106</f>
        <v>-250</v>
      </c>
      <c r="J106" s="330">
        <f>$F106*I106</f>
        <v>-250000</v>
      </c>
      <c r="K106" s="331">
        <f>J106/1000000</f>
        <v>-0.25</v>
      </c>
      <c r="L106" s="329">
        <v>1759</v>
      </c>
      <c r="M106" s="330">
        <v>1743</v>
      </c>
      <c r="N106" s="330">
        <f>L106-M106</f>
        <v>16</v>
      </c>
      <c r="O106" s="330">
        <f>$F106*N106</f>
        <v>16000</v>
      </c>
      <c r="P106" s="331">
        <f>O106/1000000</f>
        <v>0.016</v>
      </c>
      <c r="Q106" s="452"/>
    </row>
    <row r="107" spans="1:17" ht="18">
      <c r="A107" s="353">
        <v>73</v>
      </c>
      <c r="B107" s="694" t="s">
        <v>444</v>
      </c>
      <c r="C107" s="301">
        <v>5128441</v>
      </c>
      <c r="D107" s="120" t="s">
        <v>12</v>
      </c>
      <c r="E107" s="92" t="s">
        <v>330</v>
      </c>
      <c r="F107" s="537">
        <v>750</v>
      </c>
      <c r="G107" s="329">
        <v>1265</v>
      </c>
      <c r="H107" s="330">
        <v>1018</v>
      </c>
      <c r="I107" s="330">
        <f>G107-H107</f>
        <v>247</v>
      </c>
      <c r="J107" s="330">
        <f>$F107*I107</f>
        <v>185250</v>
      </c>
      <c r="K107" s="331">
        <f>J107/1000000</f>
        <v>0.18525</v>
      </c>
      <c r="L107" s="329">
        <v>2800</v>
      </c>
      <c r="M107" s="330">
        <v>2684</v>
      </c>
      <c r="N107" s="330">
        <f>L107-M107</f>
        <v>116</v>
      </c>
      <c r="O107" s="330">
        <f>$F107*N107</f>
        <v>87000</v>
      </c>
      <c r="P107" s="331">
        <f>O107/1000000</f>
        <v>0.087</v>
      </c>
      <c r="Q107" s="452"/>
    </row>
    <row r="108" spans="2:17" s="488" customFormat="1" ht="15.75" thickBot="1">
      <c r="B108" s="733"/>
      <c r="G108" s="450"/>
      <c r="H108" s="732"/>
      <c r="I108" s="732"/>
      <c r="J108" s="732"/>
      <c r="K108" s="732"/>
      <c r="L108" s="450"/>
      <c r="M108" s="732"/>
      <c r="N108" s="732"/>
      <c r="O108" s="732"/>
      <c r="P108" s="732"/>
      <c r="Q108" s="547"/>
    </row>
    <row r="109" spans="2:16" ht="18.75" thickTop="1">
      <c r="B109" s="147" t="s">
        <v>229</v>
      </c>
      <c r="G109" s="537"/>
      <c r="H109" s="537"/>
      <c r="I109" s="537"/>
      <c r="J109" s="537"/>
      <c r="K109" s="417">
        <f>SUM(K7:K108)</f>
        <v>-32.71504750333334</v>
      </c>
      <c r="L109" s="537"/>
      <c r="M109" s="537"/>
      <c r="N109" s="537"/>
      <c r="O109" s="537"/>
      <c r="P109" s="417">
        <f>SUM(P7:P108)</f>
        <v>2.2741346200000003</v>
      </c>
    </row>
    <row r="110" spans="2:16" ht="12.75">
      <c r="B110" s="15"/>
      <c r="G110" s="537"/>
      <c r="H110" s="537"/>
      <c r="I110" s="537"/>
      <c r="J110" s="537"/>
      <c r="K110" s="537"/>
      <c r="L110" s="537"/>
      <c r="M110" s="537"/>
      <c r="N110" s="537"/>
      <c r="O110" s="537"/>
      <c r="P110" s="537"/>
    </row>
    <row r="111" spans="2:16" ht="12.75">
      <c r="B111" s="15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</row>
    <row r="112" spans="2:16" ht="12.75">
      <c r="B112" s="15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</row>
    <row r="113" spans="2:16" ht="12.75">
      <c r="B113" s="15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</row>
    <row r="114" spans="2:16" ht="12.75">
      <c r="B114" s="15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</row>
    <row r="115" spans="1:16" ht="15.75">
      <c r="A115" s="14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</row>
    <row r="116" spans="1:17" ht="24" thickBot="1">
      <c r="A116" s="177" t="s">
        <v>228</v>
      </c>
      <c r="G116" s="485"/>
      <c r="H116" s="485"/>
      <c r="I116" s="78" t="s">
        <v>378</v>
      </c>
      <c r="J116" s="485"/>
      <c r="K116" s="485"/>
      <c r="L116" s="485"/>
      <c r="M116" s="485"/>
      <c r="N116" s="78" t="s">
        <v>379</v>
      </c>
      <c r="O116" s="485"/>
      <c r="P116" s="485"/>
      <c r="Q116" s="538" t="str">
        <f>Q1</f>
        <v>APRIL-2019</v>
      </c>
    </row>
    <row r="117" spans="1:17" ht="39.75" thickBot="1" thickTop="1">
      <c r="A117" s="528" t="s">
        <v>8</v>
      </c>
      <c r="B117" s="507" t="s">
        <v>9</v>
      </c>
      <c r="C117" s="508" t="s">
        <v>1</v>
      </c>
      <c r="D117" s="508" t="s">
        <v>2</v>
      </c>
      <c r="E117" s="508" t="s">
        <v>3</v>
      </c>
      <c r="F117" s="508" t="s">
        <v>10</v>
      </c>
      <c r="G117" s="506" t="str">
        <f>G5</f>
        <v>FINAL READING 30/04/2019</v>
      </c>
      <c r="H117" s="508" t="str">
        <f>H5</f>
        <v>INTIAL READING 01/04/2019</v>
      </c>
      <c r="I117" s="508" t="s">
        <v>4</v>
      </c>
      <c r="J117" s="508" t="s">
        <v>5</v>
      </c>
      <c r="K117" s="529" t="s">
        <v>6</v>
      </c>
      <c r="L117" s="506" t="str">
        <f>G5</f>
        <v>FINAL READING 30/04/2019</v>
      </c>
      <c r="M117" s="508" t="str">
        <f>H5</f>
        <v>INTIAL READING 01/04/2019</v>
      </c>
      <c r="N117" s="508" t="s">
        <v>4</v>
      </c>
      <c r="O117" s="508" t="s">
        <v>5</v>
      </c>
      <c r="P117" s="529" t="s">
        <v>6</v>
      </c>
      <c r="Q117" s="529" t="s">
        <v>293</v>
      </c>
    </row>
    <row r="118" spans="1:16" ht="8.25" customHeight="1" thickBot="1" thickTop="1">
      <c r="A118" s="12"/>
      <c r="B118" s="11"/>
      <c r="C118" s="10"/>
      <c r="D118" s="10"/>
      <c r="E118" s="10"/>
      <c r="F118" s="10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</row>
    <row r="119" spans="1:17" ht="15.75" customHeight="1" thickTop="1">
      <c r="A119" s="325"/>
      <c r="B119" s="326" t="s">
        <v>26</v>
      </c>
      <c r="C119" s="313"/>
      <c r="D119" s="307"/>
      <c r="E119" s="307"/>
      <c r="F119" s="307"/>
      <c r="G119" s="539"/>
      <c r="H119" s="540"/>
      <c r="I119" s="540"/>
      <c r="J119" s="540"/>
      <c r="K119" s="541"/>
      <c r="L119" s="539"/>
      <c r="M119" s="540"/>
      <c r="N119" s="540"/>
      <c r="O119" s="540"/>
      <c r="P119" s="541"/>
      <c r="Q119" s="536"/>
    </row>
    <row r="120" spans="1:17" ht="15.75" customHeight="1">
      <c r="A120" s="312">
        <v>1</v>
      </c>
      <c r="B120" s="333" t="s">
        <v>78</v>
      </c>
      <c r="C120" s="323">
        <v>5295192</v>
      </c>
      <c r="D120" s="315" t="s">
        <v>12</v>
      </c>
      <c r="E120" s="315" t="s">
        <v>330</v>
      </c>
      <c r="F120" s="323">
        <v>-100</v>
      </c>
      <c r="G120" s="329">
        <v>12500</v>
      </c>
      <c r="H120" s="330">
        <v>12494</v>
      </c>
      <c r="I120" s="330">
        <f>G120-H120</f>
        <v>6</v>
      </c>
      <c r="J120" s="330">
        <f>$F120*I120</f>
        <v>-600</v>
      </c>
      <c r="K120" s="331">
        <f>J120/1000000</f>
        <v>-0.0006</v>
      </c>
      <c r="L120" s="329">
        <v>107834</v>
      </c>
      <c r="M120" s="330">
        <v>105522</v>
      </c>
      <c r="N120" s="330">
        <f>L120-M120</f>
        <v>2312</v>
      </c>
      <c r="O120" s="330">
        <f>$F120*N120</f>
        <v>-231200</v>
      </c>
      <c r="P120" s="331">
        <f>O120/1000000</f>
        <v>-0.2312</v>
      </c>
      <c r="Q120" s="452"/>
    </row>
    <row r="121" spans="1:17" ht="16.5">
      <c r="A121" s="312"/>
      <c r="B121" s="334" t="s">
        <v>38</v>
      </c>
      <c r="C121" s="323"/>
      <c r="D121" s="337"/>
      <c r="E121" s="337"/>
      <c r="F121" s="323"/>
      <c r="G121" s="329"/>
      <c r="H121" s="330"/>
      <c r="I121" s="330"/>
      <c r="J121" s="330"/>
      <c r="K121" s="331"/>
      <c r="L121" s="329"/>
      <c r="M121" s="330"/>
      <c r="N121" s="330"/>
      <c r="O121" s="330"/>
      <c r="P121" s="331"/>
      <c r="Q121" s="452"/>
    </row>
    <row r="122" spans="1:17" ht="16.5">
      <c r="A122" s="312">
        <v>2</v>
      </c>
      <c r="B122" s="333" t="s">
        <v>39</v>
      </c>
      <c r="C122" s="323">
        <v>5128435</v>
      </c>
      <c r="D122" s="336" t="s">
        <v>12</v>
      </c>
      <c r="E122" s="315" t="s">
        <v>330</v>
      </c>
      <c r="F122" s="323">
        <v>-800</v>
      </c>
      <c r="G122" s="329">
        <v>160</v>
      </c>
      <c r="H122" s="330">
        <v>161</v>
      </c>
      <c r="I122" s="330">
        <f>G122-H122</f>
        <v>-1</v>
      </c>
      <c r="J122" s="330">
        <f>$F122*I122</f>
        <v>800</v>
      </c>
      <c r="K122" s="331">
        <f>J122/1000000</f>
        <v>0.0008</v>
      </c>
      <c r="L122" s="329">
        <v>9043</v>
      </c>
      <c r="M122" s="330">
        <v>9043</v>
      </c>
      <c r="N122" s="330">
        <f>L122-M122</f>
        <v>0</v>
      </c>
      <c r="O122" s="330">
        <f>$F122*N122</f>
        <v>0</v>
      </c>
      <c r="P122" s="331">
        <f>O122/1000000</f>
        <v>0</v>
      </c>
      <c r="Q122" s="452"/>
    </row>
    <row r="123" spans="1:17" ht="15.75" customHeight="1">
      <c r="A123" s="312"/>
      <c r="B123" s="334" t="s">
        <v>18</v>
      </c>
      <c r="C123" s="323"/>
      <c r="D123" s="336"/>
      <c r="E123" s="315"/>
      <c r="F123" s="323"/>
      <c r="G123" s="329"/>
      <c r="H123" s="330"/>
      <c r="I123" s="330"/>
      <c r="J123" s="330"/>
      <c r="K123" s="331"/>
      <c r="L123" s="329"/>
      <c r="M123" s="330"/>
      <c r="N123" s="330"/>
      <c r="O123" s="330"/>
      <c r="P123" s="331"/>
      <c r="Q123" s="452"/>
    </row>
    <row r="124" spans="1:17" ht="16.5">
      <c r="A124" s="312">
        <v>3</v>
      </c>
      <c r="B124" s="333" t="s">
        <v>19</v>
      </c>
      <c r="C124" s="323">
        <v>4864875</v>
      </c>
      <c r="D124" s="336" t="s">
        <v>12</v>
      </c>
      <c r="E124" s="315" t="s">
        <v>330</v>
      </c>
      <c r="F124" s="323">
        <v>-1000</v>
      </c>
      <c r="G124" s="329">
        <v>2664</v>
      </c>
      <c r="H124" s="330">
        <v>2599</v>
      </c>
      <c r="I124" s="330">
        <f>G124-H124</f>
        <v>65</v>
      </c>
      <c r="J124" s="330">
        <f>$F124*I124</f>
        <v>-65000</v>
      </c>
      <c r="K124" s="331">
        <f>J124/1000000</f>
        <v>-0.065</v>
      </c>
      <c r="L124" s="329">
        <v>611</v>
      </c>
      <c r="M124" s="330">
        <v>606</v>
      </c>
      <c r="N124" s="330">
        <f>L124-M124</f>
        <v>5</v>
      </c>
      <c r="O124" s="330">
        <f>$F124*N124</f>
        <v>-5000</v>
      </c>
      <c r="P124" s="331">
        <f>O124/1000000</f>
        <v>-0.005</v>
      </c>
      <c r="Q124" s="758"/>
    </row>
    <row r="125" spans="1:17" ht="16.5">
      <c r="A125" s="312">
        <v>4</v>
      </c>
      <c r="B125" s="333" t="s">
        <v>20</v>
      </c>
      <c r="C125" s="323">
        <v>4864914</v>
      </c>
      <c r="D125" s="336" t="s">
        <v>12</v>
      </c>
      <c r="E125" s="315" t="s">
        <v>330</v>
      </c>
      <c r="F125" s="323">
        <v>-400</v>
      </c>
      <c r="G125" s="329">
        <v>4924</v>
      </c>
      <c r="H125" s="330">
        <v>4505</v>
      </c>
      <c r="I125" s="330">
        <f>G125-H125</f>
        <v>419</v>
      </c>
      <c r="J125" s="330">
        <f>$F125*I125</f>
        <v>-167600</v>
      </c>
      <c r="K125" s="331">
        <f>J125/1000000</f>
        <v>-0.1676</v>
      </c>
      <c r="L125" s="329">
        <v>506</v>
      </c>
      <c r="M125" s="330">
        <v>486</v>
      </c>
      <c r="N125" s="330">
        <f>L125-M125</f>
        <v>20</v>
      </c>
      <c r="O125" s="330">
        <f>$F125*N125</f>
        <v>-8000</v>
      </c>
      <c r="P125" s="331">
        <f>O125/1000000</f>
        <v>-0.008</v>
      </c>
      <c r="Q125" s="452"/>
    </row>
    <row r="126" spans="1:17" ht="16.5">
      <c r="A126" s="542"/>
      <c r="B126" s="543" t="s">
        <v>46</v>
      </c>
      <c r="C126" s="311"/>
      <c r="D126" s="315"/>
      <c r="E126" s="315"/>
      <c r="F126" s="544"/>
      <c r="G126" s="545"/>
      <c r="H126" s="546"/>
      <c r="I126" s="330"/>
      <c r="J126" s="330"/>
      <c r="K126" s="331"/>
      <c r="L126" s="545"/>
      <c r="M126" s="546"/>
      <c r="N126" s="330"/>
      <c r="O126" s="330"/>
      <c r="P126" s="331"/>
      <c r="Q126" s="452"/>
    </row>
    <row r="127" spans="1:17" ht="16.5">
      <c r="A127" s="312">
        <v>5</v>
      </c>
      <c r="B127" s="489" t="s">
        <v>47</v>
      </c>
      <c r="C127" s="323">
        <v>4865149</v>
      </c>
      <c r="D127" s="337" t="s">
        <v>12</v>
      </c>
      <c r="E127" s="315" t="s">
        <v>330</v>
      </c>
      <c r="F127" s="323">
        <v>-187.5</v>
      </c>
      <c r="G127" s="329">
        <v>998762</v>
      </c>
      <c r="H127" s="330">
        <v>998689</v>
      </c>
      <c r="I127" s="330">
        <f>G127-H127</f>
        <v>73</v>
      </c>
      <c r="J127" s="330">
        <f>$F127*I127</f>
        <v>-13687.5</v>
      </c>
      <c r="K127" s="331">
        <f>J127/1000000</f>
        <v>-0.0136875</v>
      </c>
      <c r="L127" s="329">
        <v>999955</v>
      </c>
      <c r="M127" s="330">
        <v>999934</v>
      </c>
      <c r="N127" s="330">
        <f>L127-M127</f>
        <v>21</v>
      </c>
      <c r="O127" s="330">
        <f>$F127*N127</f>
        <v>-3937.5</v>
      </c>
      <c r="P127" s="331">
        <f>O127/1000000</f>
        <v>-0.0039375</v>
      </c>
      <c r="Q127" s="482"/>
    </row>
    <row r="128" spans="1:17" ht="16.5">
      <c r="A128" s="312"/>
      <c r="B128" s="334" t="s">
        <v>34</v>
      </c>
      <c r="C128" s="323"/>
      <c r="D128" s="337"/>
      <c r="E128" s="315"/>
      <c r="F128" s="323"/>
      <c r="G128" s="329"/>
      <c r="H128" s="330"/>
      <c r="I128" s="330"/>
      <c r="J128" s="330"/>
      <c r="K128" s="331"/>
      <c r="L128" s="329"/>
      <c r="M128" s="330"/>
      <c r="N128" s="330"/>
      <c r="O128" s="330"/>
      <c r="P128" s="331"/>
      <c r="Q128" s="452"/>
    </row>
    <row r="129" spans="1:17" ht="16.5">
      <c r="A129" s="312">
        <v>6</v>
      </c>
      <c r="B129" s="333" t="s">
        <v>343</v>
      </c>
      <c r="C129" s="323">
        <v>5128439</v>
      </c>
      <c r="D129" s="336" t="s">
        <v>12</v>
      </c>
      <c r="E129" s="315" t="s">
        <v>330</v>
      </c>
      <c r="F129" s="323">
        <v>-800</v>
      </c>
      <c r="G129" s="329">
        <v>949631</v>
      </c>
      <c r="H129" s="330">
        <v>950767</v>
      </c>
      <c r="I129" s="330">
        <f>G129-H129</f>
        <v>-1136</v>
      </c>
      <c r="J129" s="330">
        <f>$F129*I129</f>
        <v>908800</v>
      </c>
      <c r="K129" s="331">
        <f>J129/1000000</f>
        <v>0.9088</v>
      </c>
      <c r="L129" s="329">
        <v>998672</v>
      </c>
      <c r="M129" s="330">
        <v>998693</v>
      </c>
      <c r="N129" s="330">
        <f>L129-M129</f>
        <v>-21</v>
      </c>
      <c r="O129" s="330">
        <f>$F129*N129</f>
        <v>16800</v>
      </c>
      <c r="P129" s="331">
        <f>O129/1000000</f>
        <v>0.0168</v>
      </c>
      <c r="Q129" s="452"/>
    </row>
    <row r="130" spans="1:17" ht="16.5">
      <c r="A130" s="312"/>
      <c r="B130" s="335" t="s">
        <v>366</v>
      </c>
      <c r="C130" s="323"/>
      <c r="D130" s="336"/>
      <c r="E130" s="315"/>
      <c r="F130" s="323"/>
      <c r="G130" s="329"/>
      <c r="H130" s="330"/>
      <c r="I130" s="330"/>
      <c r="J130" s="330"/>
      <c r="K130" s="331"/>
      <c r="L130" s="329"/>
      <c r="M130" s="330"/>
      <c r="N130" s="330"/>
      <c r="O130" s="330"/>
      <c r="P130" s="331"/>
      <c r="Q130" s="452"/>
    </row>
    <row r="131" spans="1:17" s="315" customFormat="1" ht="14.25">
      <c r="A131" s="337">
        <v>7</v>
      </c>
      <c r="B131" s="759" t="s">
        <v>371</v>
      </c>
      <c r="C131" s="353">
        <v>4864971</v>
      </c>
      <c r="D131" s="336" t="s">
        <v>12</v>
      </c>
      <c r="E131" s="315" t="s">
        <v>330</v>
      </c>
      <c r="F131" s="336">
        <v>800</v>
      </c>
      <c r="G131" s="349">
        <v>0</v>
      </c>
      <c r="H131" s="337">
        <v>0</v>
      </c>
      <c r="I131" s="337">
        <f>G131-H131</f>
        <v>0</v>
      </c>
      <c r="J131" s="337">
        <f>$F131*I131</f>
        <v>0</v>
      </c>
      <c r="K131" s="337">
        <f>J131/1000000</f>
        <v>0</v>
      </c>
      <c r="L131" s="349">
        <v>999327</v>
      </c>
      <c r="M131" s="337">
        <v>1000000</v>
      </c>
      <c r="N131" s="337">
        <f>L131-M131</f>
        <v>-673</v>
      </c>
      <c r="O131" s="337">
        <f>$F131*N131</f>
        <v>-538400</v>
      </c>
      <c r="P131" s="337">
        <f>O131/1000000</f>
        <v>-0.5384</v>
      </c>
      <c r="Q131" s="475"/>
    </row>
    <row r="132" spans="1:17" s="655" customFormat="1" ht="18" customHeight="1">
      <c r="A132" s="349"/>
      <c r="B132" s="753" t="s">
        <v>434</v>
      </c>
      <c r="C132" s="353"/>
      <c r="D132" s="336"/>
      <c r="E132" s="315"/>
      <c r="F132" s="336"/>
      <c r="G132" s="349"/>
      <c r="H132" s="337"/>
      <c r="I132" s="337"/>
      <c r="J132" s="337"/>
      <c r="K132" s="337"/>
      <c r="L132" s="349"/>
      <c r="M132" s="337"/>
      <c r="N132" s="337"/>
      <c r="O132" s="337"/>
      <c r="P132" s="337"/>
      <c r="Q132" s="475"/>
    </row>
    <row r="133" spans="1:17" s="655" customFormat="1" ht="14.25">
      <c r="A133" s="349">
        <v>8</v>
      </c>
      <c r="B133" s="759" t="s">
        <v>435</v>
      </c>
      <c r="C133" s="353">
        <v>4864952</v>
      </c>
      <c r="D133" s="336" t="s">
        <v>12</v>
      </c>
      <c r="E133" s="315" t="s">
        <v>330</v>
      </c>
      <c r="F133" s="336">
        <v>-625</v>
      </c>
      <c r="G133" s="349">
        <v>994714</v>
      </c>
      <c r="H133" s="337">
        <v>995413</v>
      </c>
      <c r="I133" s="337">
        <f>G133-H133</f>
        <v>-699</v>
      </c>
      <c r="J133" s="337">
        <f>$F133*I133</f>
        <v>436875</v>
      </c>
      <c r="K133" s="337">
        <f>J133/1000000</f>
        <v>0.436875</v>
      </c>
      <c r="L133" s="349">
        <v>999990</v>
      </c>
      <c r="M133" s="337">
        <v>999990</v>
      </c>
      <c r="N133" s="337">
        <f>L133-M133</f>
        <v>0</v>
      </c>
      <c r="O133" s="337">
        <f>$F133*N133</f>
        <v>0</v>
      </c>
      <c r="P133" s="337">
        <f>O133/1000000</f>
        <v>0</v>
      </c>
      <c r="Q133" s="475"/>
    </row>
    <row r="134" spans="1:17" s="655" customFormat="1" ht="14.25">
      <c r="A134" s="349">
        <v>9</v>
      </c>
      <c r="B134" s="759" t="s">
        <v>435</v>
      </c>
      <c r="C134" s="353">
        <v>5129958</v>
      </c>
      <c r="D134" s="336" t="s">
        <v>12</v>
      </c>
      <c r="E134" s="315" t="s">
        <v>330</v>
      </c>
      <c r="F134" s="336">
        <v>-625</v>
      </c>
      <c r="G134" s="349">
        <v>996318</v>
      </c>
      <c r="H134" s="337">
        <v>996482</v>
      </c>
      <c r="I134" s="337">
        <f>G134-H134</f>
        <v>-164</v>
      </c>
      <c r="J134" s="337">
        <f>$F134*I134</f>
        <v>102500</v>
      </c>
      <c r="K134" s="337">
        <f>J134/1000000</f>
        <v>0.1025</v>
      </c>
      <c r="L134" s="349">
        <v>999883</v>
      </c>
      <c r="M134" s="337">
        <v>999883</v>
      </c>
      <c r="N134" s="337">
        <f>L134-M134</f>
        <v>0</v>
      </c>
      <c r="O134" s="337">
        <f>$F134*N134</f>
        <v>0</v>
      </c>
      <c r="P134" s="337">
        <f>O134/1000000</f>
        <v>0</v>
      </c>
      <c r="Q134" s="475"/>
    </row>
    <row r="135" spans="1:17" s="655" customFormat="1" ht="15">
      <c r="A135" s="349"/>
      <c r="B135" s="753" t="s">
        <v>437</v>
      </c>
      <c r="C135" s="353"/>
      <c r="D135" s="336"/>
      <c r="E135" s="315"/>
      <c r="F135" s="336"/>
      <c r="G135" s="349"/>
      <c r="H135" s="337"/>
      <c r="I135" s="337"/>
      <c r="J135" s="337"/>
      <c r="K135" s="337"/>
      <c r="L135" s="349"/>
      <c r="M135" s="337"/>
      <c r="N135" s="337"/>
      <c r="O135" s="337"/>
      <c r="P135" s="337"/>
      <c r="Q135" s="475"/>
    </row>
    <row r="136" spans="1:17" s="655" customFormat="1" ht="14.25">
      <c r="A136" s="349">
        <v>10</v>
      </c>
      <c r="B136" s="759" t="s">
        <v>438</v>
      </c>
      <c r="C136" s="353">
        <v>4865158</v>
      </c>
      <c r="D136" s="336" t="s">
        <v>12</v>
      </c>
      <c r="E136" s="315" t="s">
        <v>330</v>
      </c>
      <c r="F136" s="336">
        <v>-200</v>
      </c>
      <c r="G136" s="349">
        <v>999489</v>
      </c>
      <c r="H136" s="337">
        <v>999296</v>
      </c>
      <c r="I136" s="337">
        <f>G136-H136</f>
        <v>193</v>
      </c>
      <c r="J136" s="337">
        <f>$F136*I136</f>
        <v>-38600</v>
      </c>
      <c r="K136" s="337">
        <f>J136/1000000</f>
        <v>-0.0386</v>
      </c>
      <c r="L136" s="349">
        <v>11915</v>
      </c>
      <c r="M136" s="337">
        <v>11232</v>
      </c>
      <c r="N136" s="337">
        <f>L136-M136</f>
        <v>683</v>
      </c>
      <c r="O136" s="337">
        <f>$F136*N136</f>
        <v>-136600</v>
      </c>
      <c r="P136" s="337">
        <f>O136/1000000</f>
        <v>-0.1366</v>
      </c>
      <c r="Q136" s="475"/>
    </row>
    <row r="137" spans="1:17" s="655" customFormat="1" ht="14.25">
      <c r="A137" s="349">
        <v>11</v>
      </c>
      <c r="B137" s="759" t="s">
        <v>439</v>
      </c>
      <c r="C137" s="353">
        <v>4864816</v>
      </c>
      <c r="D137" s="336" t="s">
        <v>12</v>
      </c>
      <c r="E137" s="315" t="s">
        <v>330</v>
      </c>
      <c r="F137" s="336">
        <v>-187.5</v>
      </c>
      <c r="G137" s="349">
        <v>997196</v>
      </c>
      <c r="H137" s="337">
        <v>997227</v>
      </c>
      <c r="I137" s="337">
        <f>G137-H137</f>
        <v>-31</v>
      </c>
      <c r="J137" s="337">
        <f>$F137*I137</f>
        <v>5812.5</v>
      </c>
      <c r="K137" s="337">
        <f>J137/1000000</f>
        <v>0.0058125</v>
      </c>
      <c r="L137" s="349">
        <v>5258</v>
      </c>
      <c r="M137" s="337">
        <v>5078</v>
      </c>
      <c r="N137" s="337">
        <f>L137-M137</f>
        <v>180</v>
      </c>
      <c r="O137" s="337">
        <f>$F137*N137</f>
        <v>-33750</v>
      </c>
      <c r="P137" s="337">
        <f>O137/1000000</f>
        <v>-0.03375</v>
      </c>
      <c r="Q137" s="475"/>
    </row>
    <row r="138" spans="1:17" s="655" customFormat="1" ht="14.25">
      <c r="A138" s="349">
        <v>12</v>
      </c>
      <c r="B138" s="759" t="s">
        <v>440</v>
      </c>
      <c r="C138" s="353">
        <v>4864808</v>
      </c>
      <c r="D138" s="336" t="s">
        <v>12</v>
      </c>
      <c r="E138" s="315" t="s">
        <v>330</v>
      </c>
      <c r="F138" s="336">
        <v>-187.5</v>
      </c>
      <c r="G138" s="349">
        <v>998719</v>
      </c>
      <c r="H138" s="337">
        <v>998719</v>
      </c>
      <c r="I138" s="337">
        <f>G138-H138</f>
        <v>0</v>
      </c>
      <c r="J138" s="337">
        <f>$F138*I138</f>
        <v>0</v>
      </c>
      <c r="K138" s="337">
        <f>J138/1000000</f>
        <v>0</v>
      </c>
      <c r="L138" s="349">
        <v>3614</v>
      </c>
      <c r="M138" s="337">
        <v>3614</v>
      </c>
      <c r="N138" s="337">
        <f>L138-M138</f>
        <v>0</v>
      </c>
      <c r="O138" s="337">
        <f>$F138*N138</f>
        <v>0</v>
      </c>
      <c r="P138" s="337">
        <f>O138/1000000</f>
        <v>0</v>
      </c>
      <c r="Q138" s="475"/>
    </row>
    <row r="139" spans="1:17" s="655" customFormat="1" ht="14.25">
      <c r="A139" s="349">
        <v>13</v>
      </c>
      <c r="B139" s="759" t="s">
        <v>441</v>
      </c>
      <c r="C139" s="353">
        <v>4865005</v>
      </c>
      <c r="D139" s="336" t="s">
        <v>12</v>
      </c>
      <c r="E139" s="315" t="s">
        <v>330</v>
      </c>
      <c r="F139" s="336">
        <v>-250</v>
      </c>
      <c r="G139" s="349">
        <v>1366</v>
      </c>
      <c r="H139" s="337">
        <v>1154</v>
      </c>
      <c r="I139" s="337">
        <f>G139-H139</f>
        <v>212</v>
      </c>
      <c r="J139" s="337">
        <f>$F139*I139</f>
        <v>-53000</v>
      </c>
      <c r="K139" s="337">
        <f>J139/1000000</f>
        <v>-0.053</v>
      </c>
      <c r="L139" s="349">
        <v>5479</v>
      </c>
      <c r="M139" s="337">
        <v>5385</v>
      </c>
      <c r="N139" s="337">
        <f>L139-M139</f>
        <v>94</v>
      </c>
      <c r="O139" s="337">
        <f>$F139*N139</f>
        <v>-23500</v>
      </c>
      <c r="P139" s="337">
        <f>O139/1000000</f>
        <v>-0.0235</v>
      </c>
      <c r="Q139" s="475"/>
    </row>
    <row r="140" spans="1:17" s="756" customFormat="1" ht="15" thickBot="1">
      <c r="A140" s="693">
        <v>14</v>
      </c>
      <c r="B140" s="754" t="s">
        <v>442</v>
      </c>
      <c r="C140" s="755">
        <v>4864822</v>
      </c>
      <c r="D140" s="760" t="s">
        <v>12</v>
      </c>
      <c r="E140" s="756" t="s">
        <v>330</v>
      </c>
      <c r="F140" s="755">
        <v>-100</v>
      </c>
      <c r="G140" s="693">
        <v>999184</v>
      </c>
      <c r="H140" s="755">
        <v>998888</v>
      </c>
      <c r="I140" s="755">
        <f>G140-H140</f>
        <v>296</v>
      </c>
      <c r="J140" s="755">
        <f>$F140*I140</f>
        <v>-29600</v>
      </c>
      <c r="K140" s="755">
        <f>J140/1000000</f>
        <v>-0.0296</v>
      </c>
      <c r="L140" s="693">
        <v>17763</v>
      </c>
      <c r="M140" s="755">
        <v>16960</v>
      </c>
      <c r="N140" s="755">
        <f>L140-M140</f>
        <v>803</v>
      </c>
      <c r="O140" s="755">
        <f>$F140*N140</f>
        <v>-80300</v>
      </c>
      <c r="P140" s="755">
        <f>O140/1000000</f>
        <v>-0.0803</v>
      </c>
      <c r="Q140" s="761"/>
    </row>
    <row r="141" ht="15.75" thickTop="1">
      <c r="L141" s="330"/>
    </row>
    <row r="142" spans="2:16" ht="18">
      <c r="B142" s="305" t="s">
        <v>294</v>
      </c>
      <c r="K142" s="148">
        <f>SUM(K120:K140)</f>
        <v>1.0867000000000002</v>
      </c>
      <c r="P142" s="148">
        <f>SUM(P120:P140)</f>
        <v>-1.0438874999999999</v>
      </c>
    </row>
    <row r="143" spans="11:16" ht="15.75">
      <c r="K143" s="83"/>
      <c r="P143" s="83"/>
    </row>
    <row r="144" spans="11:16" ht="15.75">
      <c r="K144" s="83"/>
      <c r="P144" s="83"/>
    </row>
    <row r="145" spans="11:16" ht="15.75">
      <c r="K145" s="83"/>
      <c r="P145" s="83"/>
    </row>
    <row r="146" spans="11:16" ht="15.75">
      <c r="K146" s="83"/>
      <c r="P146" s="83"/>
    </row>
    <row r="147" spans="11:16" ht="15.75">
      <c r="K147" s="83"/>
      <c r="P147" s="83"/>
    </row>
    <row r="148" ht="13.5" thickBot="1"/>
    <row r="149" spans="1:17" ht="31.5" customHeight="1">
      <c r="A149" s="134" t="s">
        <v>231</v>
      </c>
      <c r="B149" s="135"/>
      <c r="C149" s="135"/>
      <c r="D149" s="136"/>
      <c r="E149" s="137"/>
      <c r="F149" s="136"/>
      <c r="G149" s="136"/>
      <c r="H149" s="135"/>
      <c r="I149" s="138"/>
      <c r="J149" s="139"/>
      <c r="K149" s="140"/>
      <c r="L149" s="548"/>
      <c r="M149" s="548"/>
      <c r="N149" s="548"/>
      <c r="O149" s="548"/>
      <c r="P149" s="548"/>
      <c r="Q149" s="549"/>
    </row>
    <row r="150" spans="1:17" ht="28.5" customHeight="1">
      <c r="A150" s="141" t="s">
        <v>291</v>
      </c>
      <c r="B150" s="80"/>
      <c r="C150" s="80"/>
      <c r="D150" s="80"/>
      <c r="E150" s="81"/>
      <c r="F150" s="80"/>
      <c r="G150" s="80"/>
      <c r="H150" s="80"/>
      <c r="I150" s="82"/>
      <c r="J150" s="80"/>
      <c r="K150" s="133">
        <f>K109</f>
        <v>-32.71504750333334</v>
      </c>
      <c r="L150" s="485"/>
      <c r="M150" s="485"/>
      <c r="N150" s="485"/>
      <c r="O150" s="485"/>
      <c r="P150" s="133">
        <f>P109</f>
        <v>2.2741346200000003</v>
      </c>
      <c r="Q150" s="550"/>
    </row>
    <row r="151" spans="1:17" ht="28.5" customHeight="1">
      <c r="A151" s="141" t="s">
        <v>292</v>
      </c>
      <c r="B151" s="80"/>
      <c r="C151" s="80"/>
      <c r="D151" s="80"/>
      <c r="E151" s="81"/>
      <c r="F151" s="80"/>
      <c r="G151" s="80"/>
      <c r="H151" s="80"/>
      <c r="I151" s="82"/>
      <c r="J151" s="80"/>
      <c r="K151" s="133">
        <f>K142</f>
        <v>1.0867000000000002</v>
      </c>
      <c r="L151" s="485"/>
      <c r="M151" s="485"/>
      <c r="N151" s="485"/>
      <c r="O151" s="485"/>
      <c r="P151" s="133">
        <f>P142</f>
        <v>-1.0438874999999999</v>
      </c>
      <c r="Q151" s="550"/>
    </row>
    <row r="152" spans="1:17" ht="28.5" customHeight="1">
      <c r="A152" s="141" t="s">
        <v>232</v>
      </c>
      <c r="B152" s="80"/>
      <c r="C152" s="80"/>
      <c r="D152" s="80"/>
      <c r="E152" s="81"/>
      <c r="F152" s="80"/>
      <c r="G152" s="80"/>
      <c r="H152" s="80"/>
      <c r="I152" s="82"/>
      <c r="J152" s="80"/>
      <c r="K152" s="133">
        <f>'ROHTAK ROAD'!K43</f>
        <v>0.004737500000000033</v>
      </c>
      <c r="L152" s="485"/>
      <c r="M152" s="485"/>
      <c r="N152" s="485"/>
      <c r="O152" s="485"/>
      <c r="P152" s="133">
        <f>'ROHTAK ROAD'!P43</f>
        <v>-0.0914125</v>
      </c>
      <c r="Q152" s="550"/>
    </row>
    <row r="153" spans="1:17" ht="27.75" customHeight="1" thickBot="1">
      <c r="A153" s="143" t="s">
        <v>233</v>
      </c>
      <c r="B153" s="142"/>
      <c r="C153" s="142"/>
      <c r="D153" s="142"/>
      <c r="E153" s="142"/>
      <c r="F153" s="142"/>
      <c r="G153" s="142"/>
      <c r="H153" s="142"/>
      <c r="I153" s="142"/>
      <c r="J153" s="142"/>
      <c r="K153" s="408">
        <f>SUM(K150:K152)</f>
        <v>-31.623610003333336</v>
      </c>
      <c r="L153" s="551"/>
      <c r="M153" s="551"/>
      <c r="N153" s="551"/>
      <c r="O153" s="551"/>
      <c r="P153" s="408">
        <f>SUM(P150:P152)</f>
        <v>1.1388346200000006</v>
      </c>
      <c r="Q153" s="552"/>
    </row>
    <row r="157" ht="13.5" thickBot="1">
      <c r="A157" s="233"/>
    </row>
    <row r="158" spans="1:17" ht="12.75">
      <c r="A158" s="553"/>
      <c r="B158" s="554"/>
      <c r="C158" s="554"/>
      <c r="D158" s="554"/>
      <c r="E158" s="554"/>
      <c r="F158" s="554"/>
      <c r="G158" s="554"/>
      <c r="H158" s="548"/>
      <c r="I158" s="548"/>
      <c r="J158" s="548"/>
      <c r="K158" s="548"/>
      <c r="L158" s="548"/>
      <c r="M158" s="548"/>
      <c r="N158" s="548"/>
      <c r="O158" s="548"/>
      <c r="P158" s="548"/>
      <c r="Q158" s="549"/>
    </row>
    <row r="159" spans="1:17" ht="23.25">
      <c r="A159" s="555" t="s">
        <v>311</v>
      </c>
      <c r="B159" s="556"/>
      <c r="C159" s="556"/>
      <c r="D159" s="556"/>
      <c r="E159" s="556"/>
      <c r="F159" s="556"/>
      <c r="G159" s="556"/>
      <c r="H159" s="485"/>
      <c r="I159" s="485"/>
      <c r="J159" s="485"/>
      <c r="K159" s="485"/>
      <c r="L159" s="485"/>
      <c r="M159" s="485"/>
      <c r="N159" s="485"/>
      <c r="O159" s="485"/>
      <c r="P159" s="485"/>
      <c r="Q159" s="550"/>
    </row>
    <row r="160" spans="1:17" ht="12.75">
      <c r="A160" s="557"/>
      <c r="B160" s="556"/>
      <c r="C160" s="556"/>
      <c r="D160" s="556"/>
      <c r="E160" s="556"/>
      <c r="F160" s="556"/>
      <c r="G160" s="556"/>
      <c r="H160" s="485"/>
      <c r="I160" s="485"/>
      <c r="J160" s="485"/>
      <c r="K160" s="485"/>
      <c r="L160" s="485"/>
      <c r="M160" s="485"/>
      <c r="N160" s="485"/>
      <c r="O160" s="485"/>
      <c r="P160" s="485"/>
      <c r="Q160" s="550"/>
    </row>
    <row r="161" spans="1:17" ht="15.75">
      <c r="A161" s="558"/>
      <c r="B161" s="559"/>
      <c r="C161" s="559"/>
      <c r="D161" s="559"/>
      <c r="E161" s="559"/>
      <c r="F161" s="559"/>
      <c r="G161" s="559"/>
      <c r="H161" s="485"/>
      <c r="I161" s="485"/>
      <c r="J161" s="485"/>
      <c r="K161" s="560" t="s">
        <v>323</v>
      </c>
      <c r="L161" s="485"/>
      <c r="M161" s="485"/>
      <c r="N161" s="485"/>
      <c r="O161" s="485"/>
      <c r="P161" s="560" t="s">
        <v>324</v>
      </c>
      <c r="Q161" s="550"/>
    </row>
    <row r="162" spans="1:17" ht="12.75">
      <c r="A162" s="561"/>
      <c r="B162" s="92"/>
      <c r="C162" s="92"/>
      <c r="D162" s="92"/>
      <c r="E162" s="92"/>
      <c r="F162" s="92"/>
      <c r="G162" s="92"/>
      <c r="H162" s="485"/>
      <c r="I162" s="485"/>
      <c r="J162" s="485"/>
      <c r="K162" s="485"/>
      <c r="L162" s="485"/>
      <c r="M162" s="485"/>
      <c r="N162" s="485"/>
      <c r="O162" s="485"/>
      <c r="P162" s="485"/>
      <c r="Q162" s="550"/>
    </row>
    <row r="163" spans="1:17" ht="12.75">
      <c r="A163" s="561"/>
      <c r="B163" s="92"/>
      <c r="C163" s="92"/>
      <c r="D163" s="92"/>
      <c r="E163" s="92"/>
      <c r="F163" s="92"/>
      <c r="G163" s="92"/>
      <c r="H163" s="485"/>
      <c r="I163" s="485"/>
      <c r="J163" s="485"/>
      <c r="K163" s="485"/>
      <c r="L163" s="485"/>
      <c r="M163" s="485"/>
      <c r="N163" s="485"/>
      <c r="O163" s="485"/>
      <c r="P163" s="485"/>
      <c r="Q163" s="550"/>
    </row>
    <row r="164" spans="1:17" ht="24.75" customHeight="1">
      <c r="A164" s="562" t="s">
        <v>314</v>
      </c>
      <c r="B164" s="563"/>
      <c r="C164" s="563"/>
      <c r="D164" s="564"/>
      <c r="E164" s="564"/>
      <c r="F164" s="565"/>
      <c r="G164" s="564"/>
      <c r="H164" s="485"/>
      <c r="I164" s="485"/>
      <c r="J164" s="485"/>
      <c r="K164" s="566">
        <f>K153</f>
        <v>-31.623610003333336</v>
      </c>
      <c r="L164" s="564" t="s">
        <v>312</v>
      </c>
      <c r="M164" s="485"/>
      <c r="N164" s="485"/>
      <c r="O164" s="485"/>
      <c r="P164" s="566">
        <f>P153</f>
        <v>1.1388346200000006</v>
      </c>
      <c r="Q164" s="567" t="s">
        <v>312</v>
      </c>
    </row>
    <row r="165" spans="1:17" ht="15">
      <c r="A165" s="568"/>
      <c r="B165" s="569"/>
      <c r="C165" s="569"/>
      <c r="D165" s="556"/>
      <c r="E165" s="556"/>
      <c r="F165" s="570"/>
      <c r="G165" s="556"/>
      <c r="H165" s="485"/>
      <c r="I165" s="485"/>
      <c r="J165" s="485"/>
      <c r="K165" s="546"/>
      <c r="L165" s="556"/>
      <c r="M165" s="485"/>
      <c r="N165" s="485"/>
      <c r="O165" s="485"/>
      <c r="P165" s="546"/>
      <c r="Q165" s="571"/>
    </row>
    <row r="166" spans="1:17" ht="22.5" customHeight="1">
      <c r="A166" s="572" t="s">
        <v>313</v>
      </c>
      <c r="B166" s="44"/>
      <c r="C166" s="44"/>
      <c r="D166" s="556"/>
      <c r="E166" s="556"/>
      <c r="F166" s="573"/>
      <c r="G166" s="564"/>
      <c r="H166" s="485"/>
      <c r="I166" s="485"/>
      <c r="J166" s="485"/>
      <c r="K166" s="566">
        <f>'STEPPED UP GENCO'!K42</f>
        <v>-3.452048288</v>
      </c>
      <c r="L166" s="564" t="s">
        <v>312</v>
      </c>
      <c r="M166" s="485"/>
      <c r="N166" s="485"/>
      <c r="O166" s="485"/>
      <c r="P166" s="566">
        <f>'STEPPED UP GENCO'!P42</f>
        <v>-0.001466621</v>
      </c>
      <c r="Q166" s="567" t="s">
        <v>312</v>
      </c>
    </row>
    <row r="167" spans="1:17" ht="12.75">
      <c r="A167" s="574"/>
      <c r="B167" s="485"/>
      <c r="C167" s="485"/>
      <c r="D167" s="485"/>
      <c r="E167" s="485"/>
      <c r="F167" s="485"/>
      <c r="G167" s="485"/>
      <c r="H167" s="485"/>
      <c r="I167" s="485"/>
      <c r="J167" s="485"/>
      <c r="K167" s="485"/>
      <c r="L167" s="485"/>
      <c r="M167" s="485"/>
      <c r="N167" s="485"/>
      <c r="O167" s="485"/>
      <c r="P167" s="485"/>
      <c r="Q167" s="550"/>
    </row>
    <row r="168" spans="1:17" ht="2.25" customHeight="1">
      <c r="A168" s="574"/>
      <c r="B168" s="485"/>
      <c r="C168" s="485"/>
      <c r="D168" s="485"/>
      <c r="E168" s="485"/>
      <c r="F168" s="485"/>
      <c r="G168" s="485"/>
      <c r="H168" s="485"/>
      <c r="I168" s="485"/>
      <c r="J168" s="485"/>
      <c r="K168" s="485"/>
      <c r="L168" s="485"/>
      <c r="M168" s="485"/>
      <c r="N168" s="485"/>
      <c r="O168" s="485"/>
      <c r="P168" s="485"/>
      <c r="Q168" s="550"/>
    </row>
    <row r="169" spans="1:17" ht="7.5" customHeight="1">
      <c r="A169" s="574"/>
      <c r="B169" s="485"/>
      <c r="C169" s="485"/>
      <c r="D169" s="485"/>
      <c r="E169" s="485"/>
      <c r="F169" s="485"/>
      <c r="G169" s="485"/>
      <c r="H169" s="485"/>
      <c r="I169" s="485"/>
      <c r="J169" s="485"/>
      <c r="K169" s="485"/>
      <c r="L169" s="485"/>
      <c r="M169" s="485"/>
      <c r="N169" s="485"/>
      <c r="O169" s="485"/>
      <c r="P169" s="485"/>
      <c r="Q169" s="550"/>
    </row>
    <row r="170" spans="1:17" ht="21" thickBot="1">
      <c r="A170" s="575"/>
      <c r="B170" s="551"/>
      <c r="C170" s="551"/>
      <c r="D170" s="551"/>
      <c r="E170" s="551"/>
      <c r="F170" s="551"/>
      <c r="G170" s="551"/>
      <c r="H170" s="576"/>
      <c r="I170" s="576"/>
      <c r="J170" s="577" t="s">
        <v>315</v>
      </c>
      <c r="K170" s="578">
        <f>SUM(K164:K169)</f>
        <v>-35.07565829133333</v>
      </c>
      <c r="L170" s="576" t="s">
        <v>312</v>
      </c>
      <c r="M170" s="579"/>
      <c r="N170" s="551"/>
      <c r="O170" s="551"/>
      <c r="P170" s="578">
        <f>SUM(P164:P169)</f>
        <v>1.1373679990000005</v>
      </c>
      <c r="Q170" s="580" t="s">
        <v>312</v>
      </c>
    </row>
  </sheetData>
  <sheetProtection/>
  <mergeCells count="1">
    <mergeCell ref="Q54:Q55"/>
  </mergeCells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3" max="16" man="1"/>
    <brk id="11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P34" sqref="P34"/>
    </sheetView>
  </sheetViews>
  <sheetFormatPr defaultColWidth="9.140625" defaultRowHeight="12.75"/>
  <cols>
    <col min="1" max="1" width="6.8515625" style="448" customWidth="1"/>
    <col min="2" max="2" width="12.00390625" style="448" customWidth="1"/>
    <col min="3" max="3" width="9.8515625" style="448" bestFit="1" customWidth="1"/>
    <col min="4" max="5" width="9.140625" style="448" customWidth="1"/>
    <col min="6" max="6" width="9.28125" style="448" bestFit="1" customWidth="1"/>
    <col min="7" max="7" width="13.00390625" style="448" customWidth="1"/>
    <col min="8" max="8" width="12.140625" style="448" customWidth="1"/>
    <col min="9" max="9" width="9.28125" style="448" bestFit="1" customWidth="1"/>
    <col min="10" max="10" width="10.57421875" style="448" bestFit="1" customWidth="1"/>
    <col min="11" max="11" width="10.00390625" style="448" customWidth="1"/>
    <col min="12" max="13" width="11.8515625" style="448" customWidth="1"/>
    <col min="14" max="14" width="9.28125" style="448" bestFit="1" customWidth="1"/>
    <col min="15" max="15" width="10.57421875" style="448" bestFit="1" customWidth="1"/>
    <col min="16" max="16" width="12.7109375" style="448" customWidth="1"/>
    <col min="17" max="17" width="12.28125" style="448" customWidth="1"/>
    <col min="18" max="16384" width="9.140625" style="448" customWidth="1"/>
  </cols>
  <sheetData>
    <row r="1" spans="1:16" ht="24" thickBot="1">
      <c r="A1" s="3"/>
      <c r="G1" s="485"/>
      <c r="H1" s="485"/>
      <c r="I1" s="45" t="s">
        <v>378</v>
      </c>
      <c r="J1" s="485"/>
      <c r="K1" s="485"/>
      <c r="L1" s="485"/>
      <c r="M1" s="485"/>
      <c r="N1" s="45" t="s">
        <v>379</v>
      </c>
      <c r="O1" s="485"/>
      <c r="P1" s="485"/>
    </row>
    <row r="2" spans="1:17" ht="39.75" thickBot="1" thickTop="1">
      <c r="A2" s="506" t="s">
        <v>8</v>
      </c>
      <c r="B2" s="507" t="s">
        <v>9</v>
      </c>
      <c r="C2" s="508" t="s">
        <v>1</v>
      </c>
      <c r="D2" s="508" t="s">
        <v>2</v>
      </c>
      <c r="E2" s="508" t="s">
        <v>3</v>
      </c>
      <c r="F2" s="508" t="s">
        <v>10</v>
      </c>
      <c r="G2" s="506" t="str">
        <f>NDPL!G5</f>
        <v>FINAL READING 30/04/2019</v>
      </c>
      <c r="H2" s="508" t="str">
        <f>NDPL!H5</f>
        <v>INTIAL READING 01/04/2019</v>
      </c>
      <c r="I2" s="508" t="s">
        <v>4</v>
      </c>
      <c r="J2" s="508" t="s">
        <v>5</v>
      </c>
      <c r="K2" s="508" t="s">
        <v>6</v>
      </c>
      <c r="L2" s="506" t="str">
        <f>NDPL!G5</f>
        <v>FINAL READING 30/04/2019</v>
      </c>
      <c r="M2" s="508" t="str">
        <f>NDPL!H5</f>
        <v>INTIAL READING 01/04/2019</v>
      </c>
      <c r="N2" s="508" t="s">
        <v>4</v>
      </c>
      <c r="O2" s="508" t="s">
        <v>5</v>
      </c>
      <c r="P2" s="529" t="s">
        <v>6</v>
      </c>
      <c r="Q2" s="679"/>
    </row>
    <row r="3" ht="14.25" thickBot="1" thickTop="1"/>
    <row r="4" spans="1:17" ht="13.5" thickTop="1">
      <c r="A4" s="461"/>
      <c r="B4" s="246" t="s">
        <v>325</v>
      </c>
      <c r="C4" s="460"/>
      <c r="D4" s="460"/>
      <c r="E4" s="460"/>
      <c r="F4" s="588"/>
      <c r="G4" s="461"/>
      <c r="H4" s="460"/>
      <c r="I4" s="460"/>
      <c r="J4" s="460"/>
      <c r="K4" s="588"/>
      <c r="L4" s="461"/>
      <c r="M4" s="460"/>
      <c r="N4" s="460"/>
      <c r="O4" s="460"/>
      <c r="P4" s="588"/>
      <c r="Q4" s="536"/>
    </row>
    <row r="5" spans="1:17" ht="12.75">
      <c r="A5" s="680"/>
      <c r="B5" s="122" t="s">
        <v>329</v>
      </c>
      <c r="C5" s="123" t="s">
        <v>266</v>
      </c>
      <c r="D5" s="485"/>
      <c r="E5" s="485"/>
      <c r="F5" s="673"/>
      <c r="G5" s="680"/>
      <c r="H5" s="485"/>
      <c r="I5" s="485"/>
      <c r="J5" s="485"/>
      <c r="K5" s="673"/>
      <c r="L5" s="680"/>
      <c r="M5" s="485"/>
      <c r="N5" s="485"/>
      <c r="O5" s="485"/>
      <c r="P5" s="673"/>
      <c r="Q5" s="452"/>
    </row>
    <row r="6" spans="1:17" ht="15">
      <c r="A6" s="484">
        <v>1</v>
      </c>
      <c r="B6" s="485" t="s">
        <v>326</v>
      </c>
      <c r="C6" s="486">
        <v>5100238</v>
      </c>
      <c r="D6" s="120" t="s">
        <v>12</v>
      </c>
      <c r="E6" s="120" t="s">
        <v>268</v>
      </c>
      <c r="F6" s="487">
        <v>750</v>
      </c>
      <c r="G6" s="329">
        <v>42980</v>
      </c>
      <c r="H6" s="266">
        <v>39575</v>
      </c>
      <c r="I6" s="388">
        <f>G6-H6</f>
        <v>3405</v>
      </c>
      <c r="J6" s="388">
        <f>$F6*I6</f>
        <v>2553750</v>
      </c>
      <c r="K6" s="471">
        <f>J6/1000000</f>
        <v>2.55375</v>
      </c>
      <c r="L6" s="329">
        <v>999899</v>
      </c>
      <c r="M6" s="266">
        <v>999899</v>
      </c>
      <c r="N6" s="388">
        <f>L6-M6</f>
        <v>0</v>
      </c>
      <c r="O6" s="388">
        <f>$F6*N6</f>
        <v>0</v>
      </c>
      <c r="P6" s="471">
        <f>O6/1000000</f>
        <v>0</v>
      </c>
      <c r="Q6" s="464"/>
    </row>
    <row r="7" spans="1:17" s="746" customFormat="1" ht="15">
      <c r="A7" s="736">
        <v>2</v>
      </c>
      <c r="B7" s="737" t="s">
        <v>327</v>
      </c>
      <c r="C7" s="738">
        <v>5295188</v>
      </c>
      <c r="D7" s="739" t="s">
        <v>12</v>
      </c>
      <c r="E7" s="739" t="s">
        <v>268</v>
      </c>
      <c r="F7" s="740">
        <v>1500</v>
      </c>
      <c r="G7" s="741" t="e">
        <v>#N/A</v>
      </c>
      <c r="H7" s="742" t="e">
        <v>#N/A</v>
      </c>
      <c r="I7" s="743" t="e">
        <f>G7-H7</f>
        <v>#N/A</v>
      </c>
      <c r="J7" s="743" t="e">
        <f>$F7*I7</f>
        <v>#N/A</v>
      </c>
      <c r="K7" s="744" t="e">
        <f>J7/1000000</f>
        <v>#N/A</v>
      </c>
      <c r="L7" s="741" t="e">
        <v>#N/A</v>
      </c>
      <c r="M7" s="742" t="e">
        <v>#N/A</v>
      </c>
      <c r="N7" s="743" t="e">
        <f>L7-M7</f>
        <v>#N/A</v>
      </c>
      <c r="O7" s="743" t="e">
        <f>$F7*N7</f>
        <v>#N/A</v>
      </c>
      <c r="P7" s="744" t="e">
        <f>O7/1000000</f>
        <v>#N/A</v>
      </c>
      <c r="Q7" s="745"/>
    </row>
    <row r="8" spans="1:17" s="524" customFormat="1" ht="15">
      <c r="A8" s="515">
        <v>3</v>
      </c>
      <c r="B8" s="516" t="s">
        <v>328</v>
      </c>
      <c r="C8" s="517">
        <v>4864840</v>
      </c>
      <c r="D8" s="518" t="s">
        <v>12</v>
      </c>
      <c r="E8" s="518" t="s">
        <v>268</v>
      </c>
      <c r="F8" s="519">
        <v>750</v>
      </c>
      <c r="G8" s="520">
        <v>823773</v>
      </c>
      <c r="H8" s="330">
        <v>827120</v>
      </c>
      <c r="I8" s="521">
        <f>G8-H8</f>
        <v>-3347</v>
      </c>
      <c r="J8" s="521">
        <f>$F8*I8</f>
        <v>-2510250</v>
      </c>
      <c r="K8" s="522">
        <f>J8/1000000</f>
        <v>-2.51025</v>
      </c>
      <c r="L8" s="520">
        <v>998653</v>
      </c>
      <c r="M8" s="330">
        <v>998653</v>
      </c>
      <c r="N8" s="521">
        <f>L8-M8</f>
        <v>0</v>
      </c>
      <c r="O8" s="521">
        <f>$F8*N8</f>
        <v>0</v>
      </c>
      <c r="P8" s="522">
        <f>O8/1000000</f>
        <v>0</v>
      </c>
      <c r="Q8" s="523"/>
    </row>
    <row r="9" spans="1:17" ht="12.75">
      <c r="A9" s="484"/>
      <c r="B9" s="485"/>
      <c r="C9" s="486"/>
      <c r="D9" s="485"/>
      <c r="E9" s="485"/>
      <c r="F9" s="487"/>
      <c r="G9" s="484"/>
      <c r="H9" s="486"/>
      <c r="I9" s="485"/>
      <c r="J9" s="485"/>
      <c r="K9" s="673"/>
      <c r="L9" s="484"/>
      <c r="M9" s="486"/>
      <c r="N9" s="485"/>
      <c r="O9" s="485"/>
      <c r="P9" s="673"/>
      <c r="Q9" s="452"/>
    </row>
    <row r="10" spans="1:17" ht="12.75">
      <c r="A10" s="680"/>
      <c r="B10" s="485"/>
      <c r="C10" s="485"/>
      <c r="D10" s="485"/>
      <c r="E10" s="485"/>
      <c r="F10" s="673"/>
      <c r="G10" s="484"/>
      <c r="H10" s="486"/>
      <c r="I10" s="485"/>
      <c r="J10" s="485"/>
      <c r="K10" s="673"/>
      <c r="L10" s="484"/>
      <c r="M10" s="486"/>
      <c r="N10" s="485"/>
      <c r="O10" s="485"/>
      <c r="P10" s="673"/>
      <c r="Q10" s="452"/>
    </row>
    <row r="11" spans="1:17" ht="12.75">
      <c r="A11" s="680"/>
      <c r="B11" s="485"/>
      <c r="C11" s="485"/>
      <c r="D11" s="485"/>
      <c r="E11" s="485"/>
      <c r="F11" s="673"/>
      <c r="G11" s="484"/>
      <c r="H11" s="486"/>
      <c r="I11" s="485"/>
      <c r="J11" s="485"/>
      <c r="K11" s="673"/>
      <c r="L11" s="484"/>
      <c r="M11" s="486"/>
      <c r="N11" s="485"/>
      <c r="O11" s="485"/>
      <c r="P11" s="673"/>
      <c r="Q11" s="452"/>
    </row>
    <row r="12" spans="1:17" ht="12.75">
      <c r="A12" s="680"/>
      <c r="B12" s="485"/>
      <c r="C12" s="485"/>
      <c r="D12" s="485"/>
      <c r="E12" s="485"/>
      <c r="F12" s="673"/>
      <c r="G12" s="484"/>
      <c r="H12" s="486"/>
      <c r="I12" s="123" t="s">
        <v>302</v>
      </c>
      <c r="J12" s="485"/>
      <c r="K12" s="531" t="e">
        <f>SUM(K6:K8)</f>
        <v>#N/A</v>
      </c>
      <c r="L12" s="484"/>
      <c r="M12" s="486"/>
      <c r="N12" s="123" t="s">
        <v>302</v>
      </c>
      <c r="O12" s="485"/>
      <c r="P12" s="531" t="e">
        <f>SUM(P6:P8)</f>
        <v>#N/A</v>
      </c>
      <c r="Q12" s="452"/>
    </row>
    <row r="13" spans="1:17" ht="12.75">
      <c r="A13" s="680"/>
      <c r="B13" s="485"/>
      <c r="C13" s="485"/>
      <c r="D13" s="485"/>
      <c r="E13" s="485"/>
      <c r="F13" s="673"/>
      <c r="G13" s="484"/>
      <c r="H13" s="486"/>
      <c r="I13" s="299"/>
      <c r="J13" s="485"/>
      <c r="K13" s="186"/>
      <c r="L13" s="484"/>
      <c r="M13" s="486"/>
      <c r="N13" s="299"/>
      <c r="O13" s="485"/>
      <c r="P13" s="186"/>
      <c r="Q13" s="452"/>
    </row>
    <row r="14" spans="1:17" ht="12.75">
      <c r="A14" s="680"/>
      <c r="B14" s="485"/>
      <c r="C14" s="485"/>
      <c r="D14" s="485"/>
      <c r="E14" s="485"/>
      <c r="F14" s="673"/>
      <c r="G14" s="484"/>
      <c r="H14" s="486"/>
      <c r="I14" s="485"/>
      <c r="J14" s="485"/>
      <c r="K14" s="673"/>
      <c r="L14" s="484"/>
      <c r="M14" s="486"/>
      <c r="N14" s="485"/>
      <c r="O14" s="485"/>
      <c r="P14" s="673"/>
      <c r="Q14" s="452"/>
    </row>
    <row r="15" spans="1:17" ht="12.75">
      <c r="A15" s="680"/>
      <c r="B15" s="116" t="s">
        <v>149</v>
      </c>
      <c r="C15" s="485"/>
      <c r="D15" s="485"/>
      <c r="E15" s="485"/>
      <c r="F15" s="673"/>
      <c r="G15" s="484"/>
      <c r="H15" s="486"/>
      <c r="I15" s="485"/>
      <c r="J15" s="485"/>
      <c r="K15" s="673"/>
      <c r="L15" s="484"/>
      <c r="M15" s="486"/>
      <c r="N15" s="485"/>
      <c r="O15" s="485"/>
      <c r="P15" s="673"/>
      <c r="Q15" s="452"/>
    </row>
    <row r="16" spans="1:17" ht="12.75">
      <c r="A16" s="681"/>
      <c r="B16" s="116" t="s">
        <v>265</v>
      </c>
      <c r="C16" s="107" t="s">
        <v>266</v>
      </c>
      <c r="D16" s="107"/>
      <c r="E16" s="108"/>
      <c r="F16" s="109"/>
      <c r="G16" s="110"/>
      <c r="H16" s="486"/>
      <c r="I16" s="485"/>
      <c r="J16" s="485"/>
      <c r="K16" s="673"/>
      <c r="L16" s="484"/>
      <c r="M16" s="486"/>
      <c r="N16" s="485"/>
      <c r="O16" s="485"/>
      <c r="P16" s="673"/>
      <c r="Q16" s="452"/>
    </row>
    <row r="17" spans="1:17" ht="15">
      <c r="A17" s="110">
        <v>1</v>
      </c>
      <c r="B17" s="111" t="s">
        <v>267</v>
      </c>
      <c r="C17" s="112">
        <v>5100232</v>
      </c>
      <c r="D17" s="113" t="s">
        <v>12</v>
      </c>
      <c r="E17" s="113" t="s">
        <v>268</v>
      </c>
      <c r="F17" s="114">
        <v>5000</v>
      </c>
      <c r="G17" s="329">
        <v>1528</v>
      </c>
      <c r="H17" s="266">
        <v>1425</v>
      </c>
      <c r="I17" s="388">
        <f>G17-H17</f>
        <v>103</v>
      </c>
      <c r="J17" s="388">
        <f>$F17*I17</f>
        <v>515000</v>
      </c>
      <c r="K17" s="471">
        <f>J17/1000000</f>
        <v>0.515</v>
      </c>
      <c r="L17" s="329">
        <v>12856</v>
      </c>
      <c r="M17" s="266">
        <v>12856</v>
      </c>
      <c r="N17" s="388">
        <f>L17-M17</f>
        <v>0</v>
      </c>
      <c r="O17" s="388">
        <f>$F17*N17</f>
        <v>0</v>
      </c>
      <c r="P17" s="471">
        <f>O17/1000000</f>
        <v>0</v>
      </c>
      <c r="Q17" s="452"/>
    </row>
    <row r="18" spans="1:17" ht="15">
      <c r="A18" s="110">
        <v>2</v>
      </c>
      <c r="B18" s="119" t="s">
        <v>269</v>
      </c>
      <c r="C18" s="112">
        <v>4864938</v>
      </c>
      <c r="D18" s="113" t="s">
        <v>12</v>
      </c>
      <c r="E18" s="113" t="s">
        <v>268</v>
      </c>
      <c r="F18" s="114">
        <v>1000</v>
      </c>
      <c r="G18" s="329">
        <v>999964</v>
      </c>
      <c r="H18" s="330">
        <v>999964</v>
      </c>
      <c r="I18" s="388">
        <f>G18-H18</f>
        <v>0</v>
      </c>
      <c r="J18" s="388">
        <f>$F18*I18</f>
        <v>0</v>
      </c>
      <c r="K18" s="471">
        <f>J18/1000000</f>
        <v>0</v>
      </c>
      <c r="L18" s="329">
        <v>883337</v>
      </c>
      <c r="M18" s="330">
        <v>886571</v>
      </c>
      <c r="N18" s="388">
        <f>L18-M18</f>
        <v>-3234</v>
      </c>
      <c r="O18" s="388">
        <f>$F18*N18</f>
        <v>-3234000</v>
      </c>
      <c r="P18" s="471">
        <f>O18/1000000</f>
        <v>-3.234</v>
      </c>
      <c r="Q18" s="464"/>
    </row>
    <row r="19" spans="1:17" ht="15">
      <c r="A19" s="110">
        <v>3</v>
      </c>
      <c r="B19" s="111" t="s">
        <v>270</v>
      </c>
      <c r="C19" s="112">
        <v>4864947</v>
      </c>
      <c r="D19" s="113" t="s">
        <v>12</v>
      </c>
      <c r="E19" s="113" t="s">
        <v>268</v>
      </c>
      <c r="F19" s="114">
        <v>1000</v>
      </c>
      <c r="G19" s="329">
        <v>976106</v>
      </c>
      <c r="H19" s="330">
        <v>976135</v>
      </c>
      <c r="I19" s="388">
        <f>G19-H19</f>
        <v>-29</v>
      </c>
      <c r="J19" s="388">
        <f>$F19*I19</f>
        <v>-29000</v>
      </c>
      <c r="K19" s="471">
        <f>J19/1000000</f>
        <v>-0.029</v>
      </c>
      <c r="L19" s="329">
        <v>797</v>
      </c>
      <c r="M19" s="330">
        <v>414</v>
      </c>
      <c r="N19" s="388">
        <f>L19-M19</f>
        <v>383</v>
      </c>
      <c r="O19" s="388">
        <f>$F19*N19</f>
        <v>383000</v>
      </c>
      <c r="P19" s="471">
        <f>O19/1000000</f>
        <v>0.383</v>
      </c>
      <c r="Q19" s="685"/>
    </row>
    <row r="20" spans="1:17" ht="12.75">
      <c r="A20" s="110"/>
      <c r="B20" s="111"/>
      <c r="C20" s="112"/>
      <c r="D20" s="113"/>
      <c r="E20" s="113"/>
      <c r="F20" s="115"/>
      <c r="G20" s="124"/>
      <c r="H20" s="485"/>
      <c r="I20" s="388"/>
      <c r="J20" s="388"/>
      <c r="K20" s="471"/>
      <c r="L20" s="608"/>
      <c r="M20" s="607"/>
      <c r="N20" s="388"/>
      <c r="O20" s="388"/>
      <c r="P20" s="471"/>
      <c r="Q20" s="452"/>
    </row>
    <row r="21" spans="1:17" ht="12.75">
      <c r="A21" s="680"/>
      <c r="B21" s="485"/>
      <c r="C21" s="485"/>
      <c r="D21" s="485"/>
      <c r="E21" s="485"/>
      <c r="F21" s="673"/>
      <c r="G21" s="680"/>
      <c r="H21" s="485"/>
      <c r="I21" s="485"/>
      <c r="J21" s="485"/>
      <c r="K21" s="673"/>
      <c r="L21" s="680"/>
      <c r="M21" s="485"/>
      <c r="N21" s="485"/>
      <c r="O21" s="485"/>
      <c r="P21" s="673"/>
      <c r="Q21" s="452"/>
    </row>
    <row r="22" spans="1:17" ht="12.75">
      <c r="A22" s="680"/>
      <c r="B22" s="485"/>
      <c r="C22" s="485"/>
      <c r="D22" s="485"/>
      <c r="E22" s="485"/>
      <c r="F22" s="673"/>
      <c r="G22" s="680"/>
      <c r="H22" s="485"/>
      <c r="I22" s="485"/>
      <c r="J22" s="485"/>
      <c r="K22" s="673"/>
      <c r="L22" s="680"/>
      <c r="M22" s="485"/>
      <c r="N22" s="485"/>
      <c r="O22" s="485"/>
      <c r="P22" s="673"/>
      <c r="Q22" s="452"/>
    </row>
    <row r="23" spans="1:17" ht="12.75">
      <c r="A23" s="680"/>
      <c r="B23" s="485"/>
      <c r="C23" s="485"/>
      <c r="D23" s="485"/>
      <c r="E23" s="485"/>
      <c r="F23" s="673"/>
      <c r="G23" s="680"/>
      <c r="H23" s="485"/>
      <c r="I23" s="123" t="s">
        <v>302</v>
      </c>
      <c r="J23" s="485"/>
      <c r="K23" s="531">
        <f>SUM(K17:K19)</f>
        <v>0.486</v>
      </c>
      <c r="L23" s="680"/>
      <c r="M23" s="485"/>
      <c r="N23" s="123" t="s">
        <v>302</v>
      </c>
      <c r="O23" s="485"/>
      <c r="P23" s="531">
        <f>SUM(P17:P19)</f>
        <v>-2.851</v>
      </c>
      <c r="Q23" s="452"/>
    </row>
    <row r="24" spans="1:17" ht="13.5" thickBot="1">
      <c r="A24" s="589"/>
      <c r="B24" s="488"/>
      <c r="C24" s="488"/>
      <c r="D24" s="488"/>
      <c r="E24" s="488"/>
      <c r="F24" s="590"/>
      <c r="G24" s="589"/>
      <c r="H24" s="488"/>
      <c r="I24" s="488"/>
      <c r="J24" s="488"/>
      <c r="K24" s="590"/>
      <c r="L24" s="589"/>
      <c r="M24" s="488"/>
      <c r="N24" s="488"/>
      <c r="O24" s="488"/>
      <c r="P24" s="590"/>
      <c r="Q24" s="547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5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="82" zoomScaleNormal="85" zoomScaleSheetLayoutView="82" zoomScalePageLayoutView="0" workbookViewId="0" topLeftCell="A142">
      <selection activeCell="A8" sqref="A8:IV5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90" customFormat="1" ht="12.75" customHeight="1">
      <c r="A1" s="292" t="s">
        <v>225</v>
      </c>
    </row>
    <row r="2" spans="1:18" s="190" customFormat="1" ht="12.75" customHeight="1">
      <c r="A2" s="820" t="s">
        <v>226</v>
      </c>
      <c r="K2" s="821"/>
      <c r="Q2" s="822" t="str">
        <f>NDPL!$Q$1</f>
        <v>APRIL-2019</v>
      </c>
      <c r="R2" s="822"/>
    </row>
    <row r="3" s="190" customFormat="1" ht="12.75" customHeight="1">
      <c r="A3" s="581" t="s">
        <v>82</v>
      </c>
    </row>
    <row r="4" spans="1:16" s="190" customFormat="1" ht="12.75" customHeight="1" thickBot="1">
      <c r="A4" s="581" t="s">
        <v>234</v>
      </c>
      <c r="G4" s="210"/>
      <c r="H4" s="210"/>
      <c r="I4" s="821" t="s">
        <v>7</v>
      </c>
      <c r="J4" s="210"/>
      <c r="K4" s="210"/>
      <c r="L4" s="210"/>
      <c r="M4" s="210"/>
      <c r="N4" s="821" t="s">
        <v>379</v>
      </c>
      <c r="O4" s="210"/>
      <c r="P4" s="210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30/04/2019</v>
      </c>
      <c r="H5" s="32" t="str">
        <f>NDPL!H5</f>
        <v>INTIAL READING 01/04/2019</v>
      </c>
      <c r="I5" s="32" t="s">
        <v>4</v>
      </c>
      <c r="J5" s="32" t="s">
        <v>5</v>
      </c>
      <c r="K5" s="32" t="s">
        <v>6</v>
      </c>
      <c r="L5" s="34" t="str">
        <f>NDPL!G5</f>
        <v>FINAL READING 30/04/2019</v>
      </c>
      <c r="M5" s="32" t="str">
        <f>NDPL!H5</f>
        <v>INTIAL READING 01/04/2019</v>
      </c>
      <c r="N5" s="32" t="s">
        <v>4</v>
      </c>
      <c r="O5" s="32" t="s">
        <v>5</v>
      </c>
      <c r="P5" s="32" t="s">
        <v>6</v>
      </c>
      <c r="Q5" s="172" t="s">
        <v>293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7"/>
      <c r="B7" s="348" t="s">
        <v>138</v>
      </c>
      <c r="C7" s="338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4"/>
    </row>
    <row r="8" spans="1:17" s="448" customFormat="1" ht="15" customHeight="1">
      <c r="A8" s="349">
        <v>1</v>
      </c>
      <c r="B8" s="350" t="s">
        <v>83</v>
      </c>
      <c r="C8" s="353">
        <v>4865110</v>
      </c>
      <c r="D8" s="39" t="s">
        <v>12</v>
      </c>
      <c r="E8" s="40" t="s">
        <v>330</v>
      </c>
      <c r="F8" s="359">
        <v>100</v>
      </c>
      <c r="G8" s="329">
        <v>23457</v>
      </c>
      <c r="H8" s="266">
        <v>20857</v>
      </c>
      <c r="I8" s="266">
        <f aca="true" t="shared" si="0" ref="I8:I14">G8-H8</f>
        <v>2600</v>
      </c>
      <c r="J8" s="266">
        <f aca="true" t="shared" si="1" ref="J8:J15">$F8*I8</f>
        <v>260000</v>
      </c>
      <c r="K8" s="266">
        <f aca="true" t="shared" si="2" ref="K8:K15">J8/1000000</f>
        <v>0.26</v>
      </c>
      <c r="L8" s="329">
        <v>993554</v>
      </c>
      <c r="M8" s="266">
        <v>993443</v>
      </c>
      <c r="N8" s="266">
        <f aca="true" t="shared" si="3" ref="N8:N14">L8-M8</f>
        <v>111</v>
      </c>
      <c r="O8" s="266">
        <f aca="true" t="shared" si="4" ref="O8:O15">$F8*N8</f>
        <v>11100</v>
      </c>
      <c r="P8" s="266">
        <f aca="true" t="shared" si="5" ref="P8:P15">O8/1000000</f>
        <v>0.0111</v>
      </c>
      <c r="Q8" s="452"/>
    </row>
    <row r="9" spans="1:17" s="448" customFormat="1" ht="15" customHeight="1">
      <c r="A9" s="349">
        <v>2</v>
      </c>
      <c r="B9" s="350" t="s">
        <v>84</v>
      </c>
      <c r="C9" s="353">
        <v>4865080</v>
      </c>
      <c r="D9" s="39" t="s">
        <v>12</v>
      </c>
      <c r="E9" s="40" t="s">
        <v>330</v>
      </c>
      <c r="F9" s="359">
        <v>300</v>
      </c>
      <c r="G9" s="329">
        <v>10279</v>
      </c>
      <c r="H9" s="266">
        <v>9445</v>
      </c>
      <c r="I9" s="266">
        <f t="shared" si="0"/>
        <v>834</v>
      </c>
      <c r="J9" s="266">
        <f t="shared" si="1"/>
        <v>250200</v>
      </c>
      <c r="K9" s="266">
        <f t="shared" si="2"/>
        <v>0.2502</v>
      </c>
      <c r="L9" s="329">
        <v>4145</v>
      </c>
      <c r="M9" s="266">
        <v>3975</v>
      </c>
      <c r="N9" s="266">
        <f t="shared" si="3"/>
        <v>170</v>
      </c>
      <c r="O9" s="266">
        <f t="shared" si="4"/>
        <v>51000</v>
      </c>
      <c r="P9" s="266">
        <f t="shared" si="5"/>
        <v>0.051</v>
      </c>
      <c r="Q9" s="464"/>
    </row>
    <row r="10" spans="1:17" s="448" customFormat="1" ht="15" customHeight="1">
      <c r="A10" s="349">
        <v>3</v>
      </c>
      <c r="B10" s="350" t="s">
        <v>85</v>
      </c>
      <c r="C10" s="353">
        <v>5295197</v>
      </c>
      <c r="D10" s="39" t="s">
        <v>12</v>
      </c>
      <c r="E10" s="40" t="s">
        <v>330</v>
      </c>
      <c r="F10" s="359">
        <v>75</v>
      </c>
      <c r="G10" s="329">
        <v>44156</v>
      </c>
      <c r="H10" s="266">
        <v>40981</v>
      </c>
      <c r="I10" s="266">
        <f>G10-H10</f>
        <v>3175</v>
      </c>
      <c r="J10" s="266">
        <f>$F10*I10</f>
        <v>238125</v>
      </c>
      <c r="K10" s="266">
        <f>J10/1000000</f>
        <v>0.238125</v>
      </c>
      <c r="L10" s="329">
        <v>345398</v>
      </c>
      <c r="M10" s="266">
        <v>344345</v>
      </c>
      <c r="N10" s="266">
        <f>L10-M10</f>
        <v>1053</v>
      </c>
      <c r="O10" s="266">
        <f>$F10*N10</f>
        <v>78975</v>
      </c>
      <c r="P10" s="266">
        <f>O10/1000000</f>
        <v>0.078975</v>
      </c>
      <c r="Q10" s="452"/>
    </row>
    <row r="11" spans="1:17" s="448" customFormat="1" ht="15" customHeight="1">
      <c r="A11" s="349">
        <v>4</v>
      </c>
      <c r="B11" s="350" t="s">
        <v>86</v>
      </c>
      <c r="C11" s="353">
        <v>4865184</v>
      </c>
      <c r="D11" s="39" t="s">
        <v>12</v>
      </c>
      <c r="E11" s="40" t="s">
        <v>330</v>
      </c>
      <c r="F11" s="359">
        <v>300</v>
      </c>
      <c r="G11" s="329">
        <v>995120</v>
      </c>
      <c r="H11" s="266">
        <v>995816</v>
      </c>
      <c r="I11" s="266">
        <f t="shared" si="0"/>
        <v>-696</v>
      </c>
      <c r="J11" s="266">
        <f t="shared" si="1"/>
        <v>-208800</v>
      </c>
      <c r="K11" s="266">
        <f t="shared" si="2"/>
        <v>-0.2088</v>
      </c>
      <c r="L11" s="329">
        <v>5949</v>
      </c>
      <c r="M11" s="266">
        <v>5954</v>
      </c>
      <c r="N11" s="266">
        <f t="shared" si="3"/>
        <v>-5</v>
      </c>
      <c r="O11" s="266">
        <f t="shared" si="4"/>
        <v>-1500</v>
      </c>
      <c r="P11" s="266">
        <f t="shared" si="5"/>
        <v>-0.0015</v>
      </c>
      <c r="Q11" s="452"/>
    </row>
    <row r="12" spans="1:17" s="448" customFormat="1" ht="15" customHeight="1">
      <c r="A12" s="349">
        <v>5</v>
      </c>
      <c r="B12" s="350" t="s">
        <v>87</v>
      </c>
      <c r="C12" s="353">
        <v>4865103</v>
      </c>
      <c r="D12" s="39" t="s">
        <v>12</v>
      </c>
      <c r="E12" s="40" t="s">
        <v>330</v>
      </c>
      <c r="F12" s="359">
        <v>1333.3</v>
      </c>
      <c r="G12" s="329">
        <v>1703</v>
      </c>
      <c r="H12" s="266">
        <v>1719</v>
      </c>
      <c r="I12" s="266">
        <f t="shared" si="0"/>
        <v>-16</v>
      </c>
      <c r="J12" s="266">
        <f t="shared" si="1"/>
        <v>-21332.8</v>
      </c>
      <c r="K12" s="266">
        <f t="shared" si="2"/>
        <v>-0.0213328</v>
      </c>
      <c r="L12" s="329">
        <v>3586</v>
      </c>
      <c r="M12" s="266">
        <v>3585</v>
      </c>
      <c r="N12" s="266">
        <f t="shared" si="3"/>
        <v>1</v>
      </c>
      <c r="O12" s="266">
        <f t="shared" si="4"/>
        <v>1333.3</v>
      </c>
      <c r="P12" s="266">
        <f t="shared" si="5"/>
        <v>0.0013333</v>
      </c>
      <c r="Q12" s="458"/>
    </row>
    <row r="13" spans="1:17" s="448" customFormat="1" ht="15" customHeight="1">
      <c r="A13" s="349">
        <v>6</v>
      </c>
      <c r="B13" s="350" t="s">
        <v>88</v>
      </c>
      <c r="C13" s="353">
        <v>4865101</v>
      </c>
      <c r="D13" s="39" t="s">
        <v>12</v>
      </c>
      <c r="E13" s="40" t="s">
        <v>330</v>
      </c>
      <c r="F13" s="359">
        <v>100</v>
      </c>
      <c r="G13" s="329">
        <v>49095</v>
      </c>
      <c r="H13" s="266">
        <v>49095</v>
      </c>
      <c r="I13" s="266">
        <f t="shared" si="0"/>
        <v>0</v>
      </c>
      <c r="J13" s="266">
        <f t="shared" si="1"/>
        <v>0</v>
      </c>
      <c r="K13" s="266">
        <f t="shared" si="2"/>
        <v>0</v>
      </c>
      <c r="L13" s="329">
        <v>155827</v>
      </c>
      <c r="M13" s="266">
        <v>155827</v>
      </c>
      <c r="N13" s="266">
        <f t="shared" si="3"/>
        <v>0</v>
      </c>
      <c r="O13" s="266">
        <f t="shared" si="4"/>
        <v>0</v>
      </c>
      <c r="P13" s="266">
        <f t="shared" si="5"/>
        <v>0</v>
      </c>
      <c r="Q13" s="452"/>
    </row>
    <row r="14" spans="1:17" s="448" customFormat="1" ht="15" customHeight="1">
      <c r="A14" s="349"/>
      <c r="B14" s="350"/>
      <c r="C14" s="353">
        <v>4865099</v>
      </c>
      <c r="D14" s="39" t="s">
        <v>12</v>
      </c>
      <c r="E14" s="40" t="s">
        <v>330</v>
      </c>
      <c r="F14" s="359">
        <v>100</v>
      </c>
      <c r="G14" s="329">
        <v>15048</v>
      </c>
      <c r="H14" s="266">
        <v>13267</v>
      </c>
      <c r="I14" s="266">
        <f t="shared" si="0"/>
        <v>1781</v>
      </c>
      <c r="J14" s="266">
        <f>$F14*I14</f>
        <v>178100</v>
      </c>
      <c r="K14" s="266">
        <f>J14/1000000</f>
        <v>0.1781</v>
      </c>
      <c r="L14" s="329">
        <v>983938</v>
      </c>
      <c r="M14" s="266">
        <v>984103</v>
      </c>
      <c r="N14" s="266">
        <f t="shared" si="3"/>
        <v>-165</v>
      </c>
      <c r="O14" s="266">
        <f>$F14*N14</f>
        <v>-16500</v>
      </c>
      <c r="P14" s="266">
        <f>O14/1000000</f>
        <v>-0.0165</v>
      </c>
      <c r="Q14" s="464" t="s">
        <v>472</v>
      </c>
    </row>
    <row r="15" spans="1:17" s="448" customFormat="1" ht="15" customHeight="1">
      <c r="A15" s="349">
        <v>7</v>
      </c>
      <c r="B15" s="350" t="s">
        <v>89</v>
      </c>
      <c r="C15" s="353">
        <v>5295196</v>
      </c>
      <c r="D15" s="39" t="s">
        <v>12</v>
      </c>
      <c r="E15" s="40" t="s">
        <v>330</v>
      </c>
      <c r="F15" s="779">
        <v>75</v>
      </c>
      <c r="G15" s="329">
        <v>47948</v>
      </c>
      <c r="H15" s="266">
        <v>33602</v>
      </c>
      <c r="I15" s="266">
        <f>G15-H15</f>
        <v>14346</v>
      </c>
      <c r="J15" s="266">
        <f t="shared" si="1"/>
        <v>1075950</v>
      </c>
      <c r="K15" s="266">
        <f t="shared" si="2"/>
        <v>1.07595</v>
      </c>
      <c r="L15" s="329">
        <v>41304</v>
      </c>
      <c r="M15" s="266">
        <v>40935</v>
      </c>
      <c r="N15" s="266">
        <f>L15-M15</f>
        <v>369</v>
      </c>
      <c r="O15" s="266">
        <f t="shared" si="4"/>
        <v>27675</v>
      </c>
      <c r="P15" s="266">
        <f t="shared" si="5"/>
        <v>0.027675</v>
      </c>
      <c r="Q15" s="452"/>
    </row>
    <row r="16" spans="1:17" s="448" customFormat="1" ht="15" customHeight="1">
      <c r="A16" s="349"/>
      <c r="B16" s="352" t="s">
        <v>11</v>
      </c>
      <c r="C16" s="353"/>
      <c r="D16" s="39"/>
      <c r="E16" s="39"/>
      <c r="F16" s="359"/>
      <c r="G16" s="329"/>
      <c r="H16" s="330"/>
      <c r="I16" s="266"/>
      <c r="J16" s="266"/>
      <c r="K16" s="266"/>
      <c r="L16" s="265"/>
      <c r="M16" s="266"/>
      <c r="N16" s="266"/>
      <c r="O16" s="266"/>
      <c r="P16" s="266"/>
      <c r="Q16" s="452"/>
    </row>
    <row r="17" spans="1:17" s="448" customFormat="1" ht="15" customHeight="1">
      <c r="A17" s="349">
        <v>8</v>
      </c>
      <c r="B17" s="350" t="s">
        <v>350</v>
      </c>
      <c r="C17" s="353">
        <v>4864884</v>
      </c>
      <c r="D17" s="39" t="s">
        <v>12</v>
      </c>
      <c r="E17" s="40" t="s">
        <v>330</v>
      </c>
      <c r="F17" s="359">
        <v>1000</v>
      </c>
      <c r="G17" s="329">
        <v>982947</v>
      </c>
      <c r="H17" s="330">
        <v>983197</v>
      </c>
      <c r="I17" s="266">
        <f aca="true" t="shared" si="6" ref="I17:I28">G17-H17</f>
        <v>-250</v>
      </c>
      <c r="J17" s="266">
        <f aca="true" t="shared" si="7" ref="J17:J28">$F17*I17</f>
        <v>-250000</v>
      </c>
      <c r="K17" s="266">
        <f aca="true" t="shared" si="8" ref="K17:K28">J17/1000000</f>
        <v>-0.25</v>
      </c>
      <c r="L17" s="329">
        <v>2294</v>
      </c>
      <c r="M17" s="330">
        <v>2295</v>
      </c>
      <c r="N17" s="266">
        <f aca="true" t="shared" si="9" ref="N17:N28">L17-M17</f>
        <v>-1</v>
      </c>
      <c r="O17" s="266">
        <f aca="true" t="shared" si="10" ref="O17:O28">$F17*N17</f>
        <v>-1000</v>
      </c>
      <c r="P17" s="266">
        <f aca="true" t="shared" si="11" ref="P17:P28">O17/1000000</f>
        <v>-0.001</v>
      </c>
      <c r="Q17" s="480"/>
    </row>
    <row r="18" spans="1:17" s="448" customFormat="1" ht="15" customHeight="1">
      <c r="A18" s="349">
        <v>9</v>
      </c>
      <c r="B18" s="350" t="s">
        <v>90</v>
      </c>
      <c r="C18" s="353">
        <v>4864897</v>
      </c>
      <c r="D18" s="39" t="s">
        <v>12</v>
      </c>
      <c r="E18" s="40" t="s">
        <v>330</v>
      </c>
      <c r="F18" s="359">
        <v>500</v>
      </c>
      <c r="G18" s="329">
        <v>996260</v>
      </c>
      <c r="H18" s="330">
        <v>996619</v>
      </c>
      <c r="I18" s="266">
        <f>G18-H18</f>
        <v>-359</v>
      </c>
      <c r="J18" s="266">
        <f>$F18*I18</f>
        <v>-179500</v>
      </c>
      <c r="K18" s="266">
        <f>J18/1000000</f>
        <v>-0.1795</v>
      </c>
      <c r="L18" s="329">
        <v>558</v>
      </c>
      <c r="M18" s="330">
        <v>564</v>
      </c>
      <c r="N18" s="266">
        <f>L18-M18</f>
        <v>-6</v>
      </c>
      <c r="O18" s="266">
        <f>$F18*N18</f>
        <v>-3000</v>
      </c>
      <c r="P18" s="266">
        <f>O18/1000000</f>
        <v>-0.003</v>
      </c>
      <c r="Q18" s="452"/>
    </row>
    <row r="19" spans="1:17" s="448" customFormat="1" ht="15" customHeight="1">
      <c r="A19" s="349">
        <v>10</v>
      </c>
      <c r="B19" s="350" t="s">
        <v>121</v>
      </c>
      <c r="C19" s="353">
        <v>4864832</v>
      </c>
      <c r="D19" s="39" t="s">
        <v>12</v>
      </c>
      <c r="E19" s="40" t="s">
        <v>330</v>
      </c>
      <c r="F19" s="359">
        <v>1000</v>
      </c>
      <c r="G19" s="329">
        <v>998047</v>
      </c>
      <c r="H19" s="330">
        <v>998242</v>
      </c>
      <c r="I19" s="266">
        <f t="shared" si="6"/>
        <v>-195</v>
      </c>
      <c r="J19" s="266">
        <f t="shared" si="7"/>
        <v>-195000</v>
      </c>
      <c r="K19" s="266">
        <f t="shared" si="8"/>
        <v>-0.195</v>
      </c>
      <c r="L19" s="329">
        <v>1521</v>
      </c>
      <c r="M19" s="330">
        <v>1522</v>
      </c>
      <c r="N19" s="266">
        <f t="shared" si="9"/>
        <v>-1</v>
      </c>
      <c r="O19" s="266">
        <f t="shared" si="10"/>
        <v>-1000</v>
      </c>
      <c r="P19" s="266">
        <f t="shared" si="11"/>
        <v>-0.001</v>
      </c>
      <c r="Q19" s="452"/>
    </row>
    <row r="20" spans="1:17" s="448" customFormat="1" ht="15" customHeight="1">
      <c r="A20" s="349">
        <v>11</v>
      </c>
      <c r="B20" s="350" t="s">
        <v>91</v>
      </c>
      <c r="C20" s="353">
        <v>4864833</v>
      </c>
      <c r="D20" s="39" t="s">
        <v>12</v>
      </c>
      <c r="E20" s="40" t="s">
        <v>330</v>
      </c>
      <c r="F20" s="359">
        <v>1000</v>
      </c>
      <c r="G20" s="329">
        <v>991362</v>
      </c>
      <c r="H20" s="330">
        <v>991362</v>
      </c>
      <c r="I20" s="266">
        <f t="shared" si="6"/>
        <v>0</v>
      </c>
      <c r="J20" s="266">
        <f t="shared" si="7"/>
        <v>0</v>
      </c>
      <c r="K20" s="266">
        <f t="shared" si="8"/>
        <v>0</v>
      </c>
      <c r="L20" s="329">
        <v>1473</v>
      </c>
      <c r="M20" s="330">
        <v>1473</v>
      </c>
      <c r="N20" s="266">
        <f t="shared" si="9"/>
        <v>0</v>
      </c>
      <c r="O20" s="266">
        <f t="shared" si="10"/>
        <v>0</v>
      </c>
      <c r="P20" s="266">
        <f t="shared" si="11"/>
        <v>0</v>
      </c>
      <c r="Q20" s="452"/>
    </row>
    <row r="21" spans="1:17" s="448" customFormat="1" ht="15" customHeight="1">
      <c r="A21" s="349">
        <v>12</v>
      </c>
      <c r="B21" s="350" t="s">
        <v>92</v>
      </c>
      <c r="C21" s="353">
        <v>4864834</v>
      </c>
      <c r="D21" s="39" t="s">
        <v>12</v>
      </c>
      <c r="E21" s="40" t="s">
        <v>330</v>
      </c>
      <c r="F21" s="359">
        <v>1000</v>
      </c>
      <c r="G21" s="329">
        <v>992399</v>
      </c>
      <c r="H21" s="330">
        <v>992776</v>
      </c>
      <c r="I21" s="266">
        <f t="shared" si="6"/>
        <v>-377</v>
      </c>
      <c r="J21" s="266">
        <f t="shared" si="7"/>
        <v>-377000</v>
      </c>
      <c r="K21" s="266">
        <f t="shared" si="8"/>
        <v>-0.377</v>
      </c>
      <c r="L21" s="329">
        <v>6231</v>
      </c>
      <c r="M21" s="330">
        <v>6231</v>
      </c>
      <c r="N21" s="266">
        <f t="shared" si="9"/>
        <v>0</v>
      </c>
      <c r="O21" s="266">
        <f t="shared" si="10"/>
        <v>0</v>
      </c>
      <c r="P21" s="266">
        <f t="shared" si="11"/>
        <v>0</v>
      </c>
      <c r="Q21" s="452"/>
    </row>
    <row r="22" spans="1:17" s="448" customFormat="1" ht="15" customHeight="1">
      <c r="A22" s="349">
        <v>13</v>
      </c>
      <c r="B22" s="315" t="s">
        <v>93</v>
      </c>
      <c r="C22" s="353">
        <v>4864889</v>
      </c>
      <c r="D22" s="43" t="s">
        <v>12</v>
      </c>
      <c r="E22" s="40" t="s">
        <v>330</v>
      </c>
      <c r="F22" s="359">
        <v>1000</v>
      </c>
      <c r="G22" s="329">
        <v>1000054</v>
      </c>
      <c r="H22" s="330">
        <v>998461</v>
      </c>
      <c r="I22" s="266">
        <f t="shared" si="6"/>
        <v>1593</v>
      </c>
      <c r="J22" s="266">
        <f t="shared" si="7"/>
        <v>1593000</v>
      </c>
      <c r="K22" s="266">
        <f t="shared" si="8"/>
        <v>1.593</v>
      </c>
      <c r="L22" s="329">
        <v>998603</v>
      </c>
      <c r="M22" s="330">
        <v>998569</v>
      </c>
      <c r="N22" s="266">
        <f t="shared" si="9"/>
        <v>34</v>
      </c>
      <c r="O22" s="266">
        <f t="shared" si="10"/>
        <v>34000</v>
      </c>
      <c r="P22" s="266">
        <f t="shared" si="11"/>
        <v>0.034</v>
      </c>
      <c r="Q22" s="452"/>
    </row>
    <row r="23" spans="1:17" s="448" customFormat="1" ht="15" customHeight="1">
      <c r="A23" s="349">
        <v>14</v>
      </c>
      <c r="B23" s="350" t="s">
        <v>94</v>
      </c>
      <c r="C23" s="353">
        <v>4864859</v>
      </c>
      <c r="D23" s="39" t="s">
        <v>12</v>
      </c>
      <c r="E23" s="40" t="s">
        <v>330</v>
      </c>
      <c r="F23" s="359">
        <v>1000</v>
      </c>
      <c r="G23" s="329">
        <v>997873</v>
      </c>
      <c r="H23" s="330">
        <v>997997</v>
      </c>
      <c r="I23" s="266">
        <f>G23-H23</f>
        <v>-124</v>
      </c>
      <c r="J23" s="266">
        <f>$F23*I23</f>
        <v>-124000</v>
      </c>
      <c r="K23" s="266">
        <f>J23/1000000</f>
        <v>-0.124</v>
      </c>
      <c r="L23" s="329">
        <v>999804</v>
      </c>
      <c r="M23" s="330">
        <v>999873</v>
      </c>
      <c r="N23" s="266">
        <f>L23-M23</f>
        <v>-69</v>
      </c>
      <c r="O23" s="266">
        <f>$F23*N23</f>
        <v>-69000</v>
      </c>
      <c r="P23" s="266">
        <f>O23/1000000</f>
        <v>-0.069</v>
      </c>
      <c r="Q23" s="452"/>
    </row>
    <row r="24" spans="1:17" s="448" customFormat="1" ht="15" customHeight="1">
      <c r="A24" s="349">
        <v>15</v>
      </c>
      <c r="B24" s="350" t="s">
        <v>95</v>
      </c>
      <c r="C24" s="353">
        <v>4864895</v>
      </c>
      <c r="D24" s="39" t="s">
        <v>12</v>
      </c>
      <c r="E24" s="40" t="s">
        <v>330</v>
      </c>
      <c r="F24" s="359">
        <v>800</v>
      </c>
      <c r="G24" s="329">
        <v>996358</v>
      </c>
      <c r="H24" s="330">
        <v>996567</v>
      </c>
      <c r="I24" s="266">
        <f>G24-H24</f>
        <v>-209</v>
      </c>
      <c r="J24" s="266">
        <f t="shared" si="7"/>
        <v>-167200</v>
      </c>
      <c r="K24" s="266">
        <f t="shared" si="8"/>
        <v>-0.1672</v>
      </c>
      <c r="L24" s="329">
        <v>4976</v>
      </c>
      <c r="M24" s="330">
        <v>4977</v>
      </c>
      <c r="N24" s="266">
        <f>L24-M24</f>
        <v>-1</v>
      </c>
      <c r="O24" s="266">
        <f t="shared" si="10"/>
        <v>-800</v>
      </c>
      <c r="P24" s="266">
        <f t="shared" si="11"/>
        <v>-0.0008</v>
      </c>
      <c r="Q24" s="452"/>
    </row>
    <row r="25" spans="1:17" s="448" customFormat="1" ht="15" customHeight="1">
      <c r="A25" s="349">
        <v>16</v>
      </c>
      <c r="B25" s="350" t="s">
        <v>96</v>
      </c>
      <c r="C25" s="353">
        <v>4864838</v>
      </c>
      <c r="D25" s="39" t="s">
        <v>12</v>
      </c>
      <c r="E25" s="40" t="s">
        <v>330</v>
      </c>
      <c r="F25" s="359">
        <v>1000</v>
      </c>
      <c r="G25" s="329">
        <v>999426</v>
      </c>
      <c r="H25" s="330">
        <v>999559</v>
      </c>
      <c r="I25" s="266">
        <f t="shared" si="6"/>
        <v>-133</v>
      </c>
      <c r="J25" s="266">
        <f t="shared" si="7"/>
        <v>-133000</v>
      </c>
      <c r="K25" s="266">
        <f t="shared" si="8"/>
        <v>-0.133</v>
      </c>
      <c r="L25" s="329">
        <v>33438</v>
      </c>
      <c r="M25" s="330">
        <v>33439</v>
      </c>
      <c r="N25" s="266">
        <f t="shared" si="9"/>
        <v>-1</v>
      </c>
      <c r="O25" s="266">
        <f t="shared" si="10"/>
        <v>-1000</v>
      </c>
      <c r="P25" s="266">
        <f t="shared" si="11"/>
        <v>-0.001</v>
      </c>
      <c r="Q25" s="464" t="s">
        <v>475</v>
      </c>
    </row>
    <row r="26" spans="1:17" s="448" customFormat="1" ht="15" customHeight="1">
      <c r="A26" s="349"/>
      <c r="B26" s="350"/>
      <c r="C26" s="353">
        <v>4864870</v>
      </c>
      <c r="D26" s="39" t="s">
        <v>12</v>
      </c>
      <c r="E26" s="40" t="s">
        <v>330</v>
      </c>
      <c r="F26" s="359">
        <v>1000</v>
      </c>
      <c r="G26" s="329">
        <v>999416</v>
      </c>
      <c r="H26" s="330">
        <v>999419</v>
      </c>
      <c r="I26" s="266">
        <f t="shared" si="6"/>
        <v>-3</v>
      </c>
      <c r="J26" s="266">
        <f t="shared" si="7"/>
        <v>-3000</v>
      </c>
      <c r="K26" s="266">
        <f t="shared" si="8"/>
        <v>-0.003</v>
      </c>
      <c r="L26" s="329">
        <v>33229</v>
      </c>
      <c r="M26" s="330">
        <v>33229</v>
      </c>
      <c r="N26" s="266">
        <f t="shared" si="9"/>
        <v>0</v>
      </c>
      <c r="O26" s="266">
        <f t="shared" si="10"/>
        <v>0</v>
      </c>
      <c r="P26" s="266">
        <f t="shared" si="11"/>
        <v>0</v>
      </c>
      <c r="Q26" s="464" t="s">
        <v>472</v>
      </c>
    </row>
    <row r="27" spans="1:17" s="448" customFormat="1" ht="15" customHeight="1">
      <c r="A27" s="349">
        <v>17</v>
      </c>
      <c r="B27" s="350" t="s">
        <v>119</v>
      </c>
      <c r="C27" s="353">
        <v>4864839</v>
      </c>
      <c r="D27" s="39" t="s">
        <v>12</v>
      </c>
      <c r="E27" s="40" t="s">
        <v>330</v>
      </c>
      <c r="F27" s="359">
        <v>1000</v>
      </c>
      <c r="G27" s="329">
        <v>1533</v>
      </c>
      <c r="H27" s="330">
        <v>1576</v>
      </c>
      <c r="I27" s="266">
        <f t="shared" si="6"/>
        <v>-43</v>
      </c>
      <c r="J27" s="266">
        <f t="shared" si="7"/>
        <v>-43000</v>
      </c>
      <c r="K27" s="266">
        <f t="shared" si="8"/>
        <v>-0.043</v>
      </c>
      <c r="L27" s="329">
        <v>9743</v>
      </c>
      <c r="M27" s="330">
        <v>9743</v>
      </c>
      <c r="N27" s="266">
        <f t="shared" si="9"/>
        <v>0</v>
      </c>
      <c r="O27" s="266">
        <f t="shared" si="10"/>
        <v>0</v>
      </c>
      <c r="P27" s="266">
        <f t="shared" si="11"/>
        <v>0</v>
      </c>
      <c r="Q27" s="452"/>
    </row>
    <row r="28" spans="1:17" s="448" customFormat="1" ht="15" customHeight="1">
      <c r="A28" s="349">
        <v>18</v>
      </c>
      <c r="B28" s="350" t="s">
        <v>120</v>
      </c>
      <c r="C28" s="353">
        <v>4864883</v>
      </c>
      <c r="D28" s="39" t="s">
        <v>12</v>
      </c>
      <c r="E28" s="40" t="s">
        <v>330</v>
      </c>
      <c r="F28" s="359">
        <v>1000</v>
      </c>
      <c r="G28" s="329">
        <v>1155</v>
      </c>
      <c r="H28" s="330">
        <v>1342</v>
      </c>
      <c r="I28" s="266">
        <f t="shared" si="6"/>
        <v>-187</v>
      </c>
      <c r="J28" s="266">
        <f t="shared" si="7"/>
        <v>-187000</v>
      </c>
      <c r="K28" s="266">
        <f t="shared" si="8"/>
        <v>-0.187</v>
      </c>
      <c r="L28" s="329">
        <v>17361</v>
      </c>
      <c r="M28" s="330">
        <v>17363</v>
      </c>
      <c r="N28" s="266">
        <f t="shared" si="9"/>
        <v>-2</v>
      </c>
      <c r="O28" s="266">
        <f t="shared" si="10"/>
        <v>-2000</v>
      </c>
      <c r="P28" s="266">
        <f t="shared" si="11"/>
        <v>-0.002</v>
      </c>
      <c r="Q28" s="452"/>
    </row>
    <row r="29" spans="1:17" s="448" customFormat="1" ht="15" customHeight="1">
      <c r="A29" s="349"/>
      <c r="B29" s="352" t="s">
        <v>97</v>
      </c>
      <c r="C29" s="353"/>
      <c r="D29" s="39"/>
      <c r="E29" s="39"/>
      <c r="F29" s="359"/>
      <c r="G29" s="329"/>
      <c r="H29" s="330"/>
      <c r="I29" s="486"/>
      <c r="J29" s="486"/>
      <c r="K29" s="123"/>
      <c r="L29" s="484"/>
      <c r="M29" s="486"/>
      <c r="N29" s="486"/>
      <c r="O29" s="486"/>
      <c r="P29" s="123"/>
      <c r="Q29" s="452"/>
    </row>
    <row r="30" spans="1:17" s="448" customFormat="1" ht="15" customHeight="1">
      <c r="A30" s="349">
        <v>19</v>
      </c>
      <c r="B30" s="350" t="s">
        <v>98</v>
      </c>
      <c r="C30" s="353">
        <v>4864954</v>
      </c>
      <c r="D30" s="39" t="s">
        <v>12</v>
      </c>
      <c r="E30" s="40" t="s">
        <v>330</v>
      </c>
      <c r="F30" s="359">
        <v>1250</v>
      </c>
      <c r="G30" s="329">
        <v>974035</v>
      </c>
      <c r="H30" s="330">
        <v>974243</v>
      </c>
      <c r="I30" s="266">
        <f>G30-H30</f>
        <v>-208</v>
      </c>
      <c r="J30" s="266">
        <f>$F30*I30</f>
        <v>-260000</v>
      </c>
      <c r="K30" s="266">
        <f>J30/1000000</f>
        <v>-0.26</v>
      </c>
      <c r="L30" s="329">
        <v>951753</v>
      </c>
      <c r="M30" s="330">
        <v>951762</v>
      </c>
      <c r="N30" s="266">
        <f>L30-M30</f>
        <v>-9</v>
      </c>
      <c r="O30" s="266">
        <f>$F30*N30</f>
        <v>-11250</v>
      </c>
      <c r="P30" s="266">
        <f>O30/1000000</f>
        <v>-0.01125</v>
      </c>
      <c r="Q30" s="452"/>
    </row>
    <row r="31" spans="1:17" s="448" customFormat="1" ht="15" customHeight="1">
      <c r="A31" s="349">
        <v>20</v>
      </c>
      <c r="B31" s="350" t="s">
        <v>99</v>
      </c>
      <c r="C31" s="353">
        <v>4865030</v>
      </c>
      <c r="D31" s="39" t="s">
        <v>12</v>
      </c>
      <c r="E31" s="40" t="s">
        <v>330</v>
      </c>
      <c r="F31" s="359">
        <v>1100</v>
      </c>
      <c r="G31" s="329">
        <v>990859</v>
      </c>
      <c r="H31" s="330">
        <v>991356</v>
      </c>
      <c r="I31" s="266">
        <f>G31-H31</f>
        <v>-497</v>
      </c>
      <c r="J31" s="266">
        <f>$F31*I31</f>
        <v>-546700</v>
      </c>
      <c r="K31" s="266">
        <f>J31/1000000</f>
        <v>-0.5467</v>
      </c>
      <c r="L31" s="329">
        <v>938549</v>
      </c>
      <c r="M31" s="330">
        <v>938557</v>
      </c>
      <c r="N31" s="266">
        <f>L31-M31</f>
        <v>-8</v>
      </c>
      <c r="O31" s="266">
        <f>$F31*N31</f>
        <v>-8800</v>
      </c>
      <c r="P31" s="266">
        <f>O31/1000000</f>
        <v>-0.0088</v>
      </c>
      <c r="Q31" s="452"/>
    </row>
    <row r="32" spans="1:17" s="448" customFormat="1" ht="15" customHeight="1">
      <c r="A32" s="349">
        <v>21</v>
      </c>
      <c r="B32" s="350" t="s">
        <v>348</v>
      </c>
      <c r="C32" s="353">
        <v>4864943</v>
      </c>
      <c r="D32" s="39" t="s">
        <v>12</v>
      </c>
      <c r="E32" s="40" t="s">
        <v>330</v>
      </c>
      <c r="F32" s="359">
        <v>1000</v>
      </c>
      <c r="G32" s="329">
        <v>958261</v>
      </c>
      <c r="H32" s="330">
        <v>958535</v>
      </c>
      <c r="I32" s="266">
        <f>G32-H32</f>
        <v>-274</v>
      </c>
      <c r="J32" s="266">
        <f>$F32*I32</f>
        <v>-274000</v>
      </c>
      <c r="K32" s="266">
        <f>J32/1000000</f>
        <v>-0.274</v>
      </c>
      <c r="L32" s="329">
        <v>7606</v>
      </c>
      <c r="M32" s="330">
        <v>7609</v>
      </c>
      <c r="N32" s="266">
        <f>L32-M32</f>
        <v>-3</v>
      </c>
      <c r="O32" s="266">
        <f>$F32*N32</f>
        <v>-3000</v>
      </c>
      <c r="P32" s="266">
        <f>O32/1000000</f>
        <v>-0.003</v>
      </c>
      <c r="Q32" s="452"/>
    </row>
    <row r="33" spans="1:17" s="448" customFormat="1" ht="15" customHeight="1">
      <c r="A33" s="349"/>
      <c r="B33" s="352" t="s">
        <v>31</v>
      </c>
      <c r="C33" s="353"/>
      <c r="D33" s="39"/>
      <c r="E33" s="39"/>
      <c r="F33" s="359"/>
      <c r="G33" s="329"/>
      <c r="H33" s="330"/>
      <c r="I33" s="266"/>
      <c r="J33" s="266"/>
      <c r="K33" s="123">
        <f>SUM(K30:K32)</f>
        <v>-1.0807</v>
      </c>
      <c r="L33" s="265"/>
      <c r="M33" s="266"/>
      <c r="N33" s="266"/>
      <c r="O33" s="266"/>
      <c r="P33" s="123">
        <f>SUM(P30:P32)</f>
        <v>-0.023049999999999998</v>
      </c>
      <c r="Q33" s="452"/>
    </row>
    <row r="34" spans="1:17" s="448" customFormat="1" ht="15" customHeight="1">
      <c r="A34" s="349">
        <v>22</v>
      </c>
      <c r="B34" s="350" t="s">
        <v>100</v>
      </c>
      <c r="C34" s="353">
        <v>4864932</v>
      </c>
      <c r="D34" s="39" t="s">
        <v>12</v>
      </c>
      <c r="E34" s="40" t="s">
        <v>330</v>
      </c>
      <c r="F34" s="359">
        <v>-1000</v>
      </c>
      <c r="G34" s="329">
        <v>992364</v>
      </c>
      <c r="H34" s="266">
        <v>993045</v>
      </c>
      <c r="I34" s="266">
        <f>G34-H34</f>
        <v>-681</v>
      </c>
      <c r="J34" s="266">
        <f>$F34*I34</f>
        <v>681000</v>
      </c>
      <c r="K34" s="266">
        <f>J34/1000000</f>
        <v>0.681</v>
      </c>
      <c r="L34" s="329">
        <v>999976</v>
      </c>
      <c r="M34" s="266">
        <v>999999</v>
      </c>
      <c r="N34" s="266">
        <f>L34-M34</f>
        <v>-23</v>
      </c>
      <c r="O34" s="266">
        <f>$F34*N34</f>
        <v>23000</v>
      </c>
      <c r="P34" s="266">
        <f>O34/1000000</f>
        <v>0.023</v>
      </c>
      <c r="Q34" s="464"/>
    </row>
    <row r="35" spans="1:17" s="448" customFormat="1" ht="15" customHeight="1">
      <c r="A35" s="349">
        <v>23</v>
      </c>
      <c r="B35" s="350" t="s">
        <v>101</v>
      </c>
      <c r="C35" s="353">
        <v>5295140</v>
      </c>
      <c r="D35" s="39" t="s">
        <v>12</v>
      </c>
      <c r="E35" s="40" t="s">
        <v>330</v>
      </c>
      <c r="F35" s="353">
        <v>-1000</v>
      </c>
      <c r="G35" s="329">
        <v>990367</v>
      </c>
      <c r="H35" s="266">
        <v>988562</v>
      </c>
      <c r="I35" s="266">
        <f>G35-H35</f>
        <v>1805</v>
      </c>
      <c r="J35" s="266">
        <f>$F35*I35</f>
        <v>-1805000</v>
      </c>
      <c r="K35" s="266">
        <f>J35/1000000</f>
        <v>-1.805</v>
      </c>
      <c r="L35" s="329">
        <v>999906</v>
      </c>
      <c r="M35" s="266">
        <v>999906</v>
      </c>
      <c r="N35" s="266">
        <f>L35-M35</f>
        <v>0</v>
      </c>
      <c r="O35" s="266">
        <f>$F35*N35</f>
        <v>0</v>
      </c>
      <c r="P35" s="266">
        <f>O35/1000000</f>
        <v>0</v>
      </c>
      <c r="Q35" s="452"/>
    </row>
    <row r="36" spans="1:17" s="448" customFormat="1" ht="15" customHeight="1">
      <c r="A36" s="349">
        <v>24</v>
      </c>
      <c r="B36" s="780" t="s">
        <v>140</v>
      </c>
      <c r="C36" s="781">
        <v>4902528</v>
      </c>
      <c r="D36" s="782" t="s">
        <v>12</v>
      </c>
      <c r="E36" s="40" t="s">
        <v>330</v>
      </c>
      <c r="F36" s="781">
        <v>300</v>
      </c>
      <c r="G36" s="329">
        <v>15</v>
      </c>
      <c r="H36" s="266">
        <v>15</v>
      </c>
      <c r="I36" s="266">
        <f>G36-H36</f>
        <v>0</v>
      </c>
      <c r="J36" s="266">
        <f>$F36*I36</f>
        <v>0</v>
      </c>
      <c r="K36" s="266">
        <f>J36/1000000</f>
        <v>0</v>
      </c>
      <c r="L36" s="329">
        <v>315</v>
      </c>
      <c r="M36" s="266">
        <v>306</v>
      </c>
      <c r="N36" s="266">
        <f>L36-M36</f>
        <v>9</v>
      </c>
      <c r="O36" s="266">
        <f>$F36*N36</f>
        <v>2700</v>
      </c>
      <c r="P36" s="266">
        <f>O36/1000000</f>
        <v>0.0027</v>
      </c>
      <c r="Q36" s="464"/>
    </row>
    <row r="37" spans="1:17" s="448" customFormat="1" ht="15" customHeight="1">
      <c r="A37" s="349"/>
      <c r="B37" s="352" t="s">
        <v>26</v>
      </c>
      <c r="C37" s="353"/>
      <c r="D37" s="39"/>
      <c r="E37" s="39"/>
      <c r="F37" s="359"/>
      <c r="G37" s="329"/>
      <c r="H37" s="330"/>
      <c r="I37" s="266"/>
      <c r="J37" s="266"/>
      <c r="K37" s="266"/>
      <c r="L37" s="265"/>
      <c r="M37" s="266"/>
      <c r="N37" s="266"/>
      <c r="O37" s="266"/>
      <c r="P37" s="266"/>
      <c r="Q37" s="452"/>
    </row>
    <row r="38" spans="1:17" s="448" customFormat="1" ht="15" customHeight="1">
      <c r="A38" s="349">
        <v>25</v>
      </c>
      <c r="B38" s="315" t="s">
        <v>45</v>
      </c>
      <c r="C38" s="353">
        <v>4864854</v>
      </c>
      <c r="D38" s="43" t="s">
        <v>12</v>
      </c>
      <c r="E38" s="40" t="s">
        <v>330</v>
      </c>
      <c r="F38" s="359">
        <v>1000</v>
      </c>
      <c r="G38" s="329">
        <v>999830</v>
      </c>
      <c r="H38" s="330">
        <v>999830</v>
      </c>
      <c r="I38" s="266">
        <f>G38-H38</f>
        <v>0</v>
      </c>
      <c r="J38" s="266">
        <f>$F38*I38</f>
        <v>0</v>
      </c>
      <c r="K38" s="266">
        <f>J38/1000000</f>
        <v>0</v>
      </c>
      <c r="L38" s="329">
        <v>9807</v>
      </c>
      <c r="M38" s="330">
        <v>9539</v>
      </c>
      <c r="N38" s="266">
        <f>L38-M38</f>
        <v>268</v>
      </c>
      <c r="O38" s="266">
        <f>$F38*N38</f>
        <v>268000</v>
      </c>
      <c r="P38" s="266">
        <f>O38/1000000</f>
        <v>0.268</v>
      </c>
      <c r="Q38" s="481"/>
    </row>
    <row r="39" spans="1:17" s="448" customFormat="1" ht="15" customHeight="1">
      <c r="A39" s="349"/>
      <c r="B39" s="352" t="s">
        <v>102</v>
      </c>
      <c r="C39" s="353"/>
      <c r="D39" s="39"/>
      <c r="E39" s="39"/>
      <c r="F39" s="359"/>
      <c r="G39" s="329"/>
      <c r="H39" s="330"/>
      <c r="I39" s="266"/>
      <c r="J39" s="266"/>
      <c r="K39" s="266"/>
      <c r="L39" s="265"/>
      <c r="M39" s="266"/>
      <c r="N39" s="266"/>
      <c r="O39" s="266"/>
      <c r="P39" s="266"/>
      <c r="Q39" s="452"/>
    </row>
    <row r="40" spans="1:17" s="448" customFormat="1" ht="15" customHeight="1">
      <c r="A40" s="349">
        <v>26</v>
      </c>
      <c r="B40" s="350" t="s">
        <v>103</v>
      </c>
      <c r="C40" s="353">
        <v>5295159</v>
      </c>
      <c r="D40" s="39" t="s">
        <v>12</v>
      </c>
      <c r="E40" s="40" t="s">
        <v>330</v>
      </c>
      <c r="F40" s="359">
        <v>-1000</v>
      </c>
      <c r="G40" s="329">
        <v>106305</v>
      </c>
      <c r="H40" s="266">
        <v>104651</v>
      </c>
      <c r="I40" s="266">
        <f>G40-H40</f>
        <v>1654</v>
      </c>
      <c r="J40" s="266">
        <f>$F40*I40</f>
        <v>-1654000</v>
      </c>
      <c r="K40" s="266">
        <f>J40/1000000</f>
        <v>-1.654</v>
      </c>
      <c r="L40" s="329">
        <v>835</v>
      </c>
      <c r="M40" s="266">
        <v>835</v>
      </c>
      <c r="N40" s="266">
        <f>L40-M40</f>
        <v>0</v>
      </c>
      <c r="O40" s="266">
        <f>$F40*N40</f>
        <v>0</v>
      </c>
      <c r="P40" s="266">
        <f>O40/1000000</f>
        <v>0</v>
      </c>
      <c r="Q40" s="452"/>
    </row>
    <row r="41" spans="1:17" s="448" customFormat="1" ht="15" customHeight="1">
      <c r="A41" s="349"/>
      <c r="B41" s="350"/>
      <c r="C41" s="353"/>
      <c r="D41" s="39"/>
      <c r="E41" s="40"/>
      <c r="F41" s="359">
        <v>-1000</v>
      </c>
      <c r="G41" s="329">
        <v>103169</v>
      </c>
      <c r="H41" s="266">
        <v>103169</v>
      </c>
      <c r="I41" s="266">
        <f>G41-H41</f>
        <v>0</v>
      </c>
      <c r="J41" s="266">
        <f>$F41*I41</f>
        <v>0</v>
      </c>
      <c r="K41" s="266">
        <f>J41/1000000</f>
        <v>0</v>
      </c>
      <c r="L41" s="329"/>
      <c r="M41" s="266"/>
      <c r="N41" s="266"/>
      <c r="O41" s="266"/>
      <c r="P41" s="266"/>
      <c r="Q41" s="452"/>
    </row>
    <row r="42" spans="1:17" s="448" customFormat="1" ht="15" customHeight="1">
      <c r="A42" s="349">
        <v>27</v>
      </c>
      <c r="B42" s="350" t="s">
        <v>104</v>
      </c>
      <c r="C42" s="353">
        <v>4865029</v>
      </c>
      <c r="D42" s="39" t="s">
        <v>12</v>
      </c>
      <c r="E42" s="40" t="s">
        <v>330</v>
      </c>
      <c r="F42" s="359">
        <v>-1000</v>
      </c>
      <c r="G42" s="329">
        <v>28901</v>
      </c>
      <c r="H42" s="266">
        <v>27671</v>
      </c>
      <c r="I42" s="266">
        <f>G42-H42</f>
        <v>1230</v>
      </c>
      <c r="J42" s="266">
        <f>$F42*I42</f>
        <v>-1230000</v>
      </c>
      <c r="K42" s="266">
        <f>J42/1000000</f>
        <v>-1.23</v>
      </c>
      <c r="L42" s="329">
        <v>999033</v>
      </c>
      <c r="M42" s="266">
        <v>999032</v>
      </c>
      <c r="N42" s="266">
        <f>L42-M42</f>
        <v>1</v>
      </c>
      <c r="O42" s="266">
        <f>$F42*N42</f>
        <v>-1000</v>
      </c>
      <c r="P42" s="266">
        <f>O42/1000000</f>
        <v>-0.001</v>
      </c>
      <c r="Q42" s="464"/>
    </row>
    <row r="43" spans="1:17" s="448" customFormat="1" ht="15" customHeight="1">
      <c r="A43" s="349">
        <v>28</v>
      </c>
      <c r="B43" s="350" t="s">
        <v>105</v>
      </c>
      <c r="C43" s="353">
        <v>4864934</v>
      </c>
      <c r="D43" s="39" t="s">
        <v>12</v>
      </c>
      <c r="E43" s="40" t="s">
        <v>330</v>
      </c>
      <c r="F43" s="359">
        <v>-1000</v>
      </c>
      <c r="G43" s="329">
        <v>998647</v>
      </c>
      <c r="H43" s="266">
        <v>998888</v>
      </c>
      <c r="I43" s="266">
        <f>G43-H43</f>
        <v>-241</v>
      </c>
      <c r="J43" s="266">
        <f>$F43*I43</f>
        <v>241000</v>
      </c>
      <c r="K43" s="266">
        <f>J43/1000000</f>
        <v>0.241</v>
      </c>
      <c r="L43" s="329">
        <v>999997</v>
      </c>
      <c r="M43" s="266">
        <v>999999</v>
      </c>
      <c r="N43" s="266">
        <f>L43-M43</f>
        <v>-2</v>
      </c>
      <c r="O43" s="266">
        <f>$F43*N43</f>
        <v>2000</v>
      </c>
      <c r="P43" s="266">
        <f>O43/1000000</f>
        <v>0.002</v>
      </c>
      <c r="Q43" s="480"/>
    </row>
    <row r="44" spans="1:17" s="448" customFormat="1" ht="15" customHeight="1">
      <c r="A44" s="349">
        <v>29</v>
      </c>
      <c r="B44" s="315" t="s">
        <v>106</v>
      </c>
      <c r="C44" s="353">
        <v>4864906</v>
      </c>
      <c r="D44" s="39" t="s">
        <v>12</v>
      </c>
      <c r="E44" s="40" t="s">
        <v>330</v>
      </c>
      <c r="F44" s="359">
        <v>-1000</v>
      </c>
      <c r="G44" s="329">
        <v>996316</v>
      </c>
      <c r="H44" s="266">
        <v>996192</v>
      </c>
      <c r="I44" s="266">
        <f>G44-H44</f>
        <v>124</v>
      </c>
      <c r="J44" s="266">
        <f>$F44*I44</f>
        <v>-124000</v>
      </c>
      <c r="K44" s="266">
        <f>J44/1000000</f>
        <v>-0.124</v>
      </c>
      <c r="L44" s="329">
        <v>998336</v>
      </c>
      <c r="M44" s="266">
        <v>998352</v>
      </c>
      <c r="N44" s="266">
        <f>L44-M44</f>
        <v>-16</v>
      </c>
      <c r="O44" s="266">
        <f>$F44*N44</f>
        <v>16000</v>
      </c>
      <c r="P44" s="266">
        <f>O44/1000000</f>
        <v>0.016</v>
      </c>
      <c r="Q44" s="470"/>
    </row>
    <row r="45" spans="1:17" s="448" customFormat="1" ht="15" customHeight="1">
      <c r="A45" s="349"/>
      <c r="B45" s="352" t="s">
        <v>391</v>
      </c>
      <c r="C45" s="353"/>
      <c r="D45" s="456"/>
      <c r="E45" s="457"/>
      <c r="F45" s="359"/>
      <c r="G45" s="265"/>
      <c r="H45" s="266"/>
      <c r="I45" s="266"/>
      <c r="J45" s="266"/>
      <c r="K45" s="266"/>
      <c r="L45" s="265"/>
      <c r="M45" s="266"/>
      <c r="N45" s="266"/>
      <c r="O45" s="266"/>
      <c r="P45" s="266"/>
      <c r="Q45" s="747"/>
    </row>
    <row r="46" spans="1:17" s="448" customFormat="1" ht="15" customHeight="1">
      <c r="A46" s="349">
        <v>30</v>
      </c>
      <c r="B46" s="350" t="s">
        <v>103</v>
      </c>
      <c r="C46" s="353">
        <v>5295177</v>
      </c>
      <c r="D46" s="456" t="s">
        <v>12</v>
      </c>
      <c r="E46" s="457" t="s">
        <v>330</v>
      </c>
      <c r="F46" s="359">
        <v>-1000</v>
      </c>
      <c r="G46" s="329">
        <v>995857</v>
      </c>
      <c r="H46" s="266">
        <v>995499</v>
      </c>
      <c r="I46" s="266">
        <f>G46-H46</f>
        <v>358</v>
      </c>
      <c r="J46" s="266">
        <f>$F46*I46</f>
        <v>-358000</v>
      </c>
      <c r="K46" s="266">
        <f>J46/1000000</f>
        <v>-0.358</v>
      </c>
      <c r="L46" s="329">
        <v>985887</v>
      </c>
      <c r="M46" s="266">
        <v>985887</v>
      </c>
      <c r="N46" s="266">
        <f>L46-M46</f>
        <v>0</v>
      </c>
      <c r="O46" s="266">
        <f>$F46*N46</f>
        <v>0</v>
      </c>
      <c r="P46" s="266">
        <f>O46/1000000</f>
        <v>0</v>
      </c>
      <c r="Q46" s="691"/>
    </row>
    <row r="47" spans="1:17" s="448" customFormat="1" ht="15" customHeight="1">
      <c r="A47" s="349">
        <v>31</v>
      </c>
      <c r="B47" s="350" t="s">
        <v>394</v>
      </c>
      <c r="C47" s="353">
        <v>5128456</v>
      </c>
      <c r="D47" s="456" t="s">
        <v>12</v>
      </c>
      <c r="E47" s="457" t="s">
        <v>330</v>
      </c>
      <c r="F47" s="359">
        <v>-1000</v>
      </c>
      <c r="G47" s="329">
        <v>19615</v>
      </c>
      <c r="H47" s="266">
        <v>17594</v>
      </c>
      <c r="I47" s="266">
        <f>G47-H47</f>
        <v>2021</v>
      </c>
      <c r="J47" s="266">
        <f>$F47*I47</f>
        <v>-2021000</v>
      </c>
      <c r="K47" s="266">
        <f>J47/1000000</f>
        <v>-2.021</v>
      </c>
      <c r="L47" s="329">
        <v>289</v>
      </c>
      <c r="M47" s="266">
        <v>289</v>
      </c>
      <c r="N47" s="266">
        <f>L47-M47</f>
        <v>0</v>
      </c>
      <c r="O47" s="266">
        <f>$F47*N47</f>
        <v>0</v>
      </c>
      <c r="P47" s="266">
        <f>O47/1000000</f>
        <v>0</v>
      </c>
      <c r="Q47" s="458"/>
    </row>
    <row r="48" spans="1:17" s="448" customFormat="1" ht="15" customHeight="1">
      <c r="A48" s="349">
        <v>32</v>
      </c>
      <c r="B48" s="350" t="s">
        <v>392</v>
      </c>
      <c r="C48" s="353">
        <v>5128443</v>
      </c>
      <c r="D48" s="456" t="s">
        <v>12</v>
      </c>
      <c r="E48" s="457" t="s">
        <v>330</v>
      </c>
      <c r="F48" s="359">
        <v>-2000</v>
      </c>
      <c r="G48" s="329">
        <v>14455</v>
      </c>
      <c r="H48" s="266">
        <v>12973</v>
      </c>
      <c r="I48" s="266">
        <f>G48-H48</f>
        <v>1482</v>
      </c>
      <c r="J48" s="266">
        <f>$F48*I48</f>
        <v>-2964000</v>
      </c>
      <c r="K48" s="266">
        <f>J48/1000000</f>
        <v>-2.964</v>
      </c>
      <c r="L48" s="329">
        <v>30</v>
      </c>
      <c r="M48" s="266">
        <v>30</v>
      </c>
      <c r="N48" s="266">
        <f>L48-M48</f>
        <v>0</v>
      </c>
      <c r="O48" s="266">
        <f>$F48*N48</f>
        <v>0</v>
      </c>
      <c r="P48" s="266">
        <f>O48/1000000</f>
        <v>0</v>
      </c>
      <c r="Q48" s="764"/>
    </row>
    <row r="49" spans="1:17" s="448" customFormat="1" ht="15" customHeight="1">
      <c r="A49" s="349"/>
      <c r="B49" s="352" t="s">
        <v>41</v>
      </c>
      <c r="C49" s="353"/>
      <c r="D49" s="39"/>
      <c r="E49" s="39"/>
      <c r="F49" s="359"/>
      <c r="G49" s="329"/>
      <c r="H49" s="330"/>
      <c r="I49" s="266"/>
      <c r="J49" s="266"/>
      <c r="K49" s="266"/>
      <c r="L49" s="265"/>
      <c r="M49" s="266"/>
      <c r="N49" s="266"/>
      <c r="O49" s="266"/>
      <c r="P49" s="266"/>
      <c r="Q49" s="452"/>
    </row>
    <row r="50" spans="1:17" s="448" customFormat="1" ht="15" customHeight="1">
      <c r="A50" s="349"/>
      <c r="B50" s="351" t="s">
        <v>18</v>
      </c>
      <c r="C50" s="353"/>
      <c r="D50" s="43"/>
      <c r="E50" s="43"/>
      <c r="F50" s="359"/>
      <c r="G50" s="329"/>
      <c r="H50" s="330"/>
      <c r="I50" s="266"/>
      <c r="J50" s="266"/>
      <c r="K50" s="266"/>
      <c r="L50" s="265"/>
      <c r="M50" s="266"/>
      <c r="N50" s="266"/>
      <c r="O50" s="266"/>
      <c r="P50" s="266"/>
      <c r="Q50" s="452"/>
    </row>
    <row r="51" spans="1:17" s="448" customFormat="1" ht="15" customHeight="1">
      <c r="A51" s="349">
        <v>33</v>
      </c>
      <c r="B51" s="350" t="s">
        <v>19</v>
      </c>
      <c r="C51" s="353">
        <v>4864875</v>
      </c>
      <c r="D51" s="39" t="s">
        <v>12</v>
      </c>
      <c r="E51" s="40" t="s">
        <v>330</v>
      </c>
      <c r="F51" s="359">
        <v>1000</v>
      </c>
      <c r="G51" s="329">
        <v>2664</v>
      </c>
      <c r="H51" s="330">
        <v>2599</v>
      </c>
      <c r="I51" s="266">
        <f>G51-H51</f>
        <v>65</v>
      </c>
      <c r="J51" s="266">
        <f>$F51*I51</f>
        <v>65000</v>
      </c>
      <c r="K51" s="266">
        <f>J51/1000000</f>
        <v>0.065</v>
      </c>
      <c r="L51" s="329">
        <v>611</v>
      </c>
      <c r="M51" s="330">
        <v>606</v>
      </c>
      <c r="N51" s="266">
        <f>L51-M51</f>
        <v>5</v>
      </c>
      <c r="O51" s="266">
        <f>$F51*N51</f>
        <v>5000</v>
      </c>
      <c r="P51" s="266">
        <f>O51/1000000</f>
        <v>0.005</v>
      </c>
      <c r="Q51" s="758"/>
    </row>
    <row r="52" spans="1:17" s="448" customFormat="1" ht="15" customHeight="1">
      <c r="A52" s="349">
        <v>34</v>
      </c>
      <c r="B52" s="350" t="s">
        <v>20</v>
      </c>
      <c r="C52" s="353">
        <v>4864914</v>
      </c>
      <c r="D52" s="39" t="s">
        <v>12</v>
      </c>
      <c r="E52" s="40" t="s">
        <v>330</v>
      </c>
      <c r="F52" s="359">
        <v>400</v>
      </c>
      <c r="G52" s="329">
        <v>4924</v>
      </c>
      <c r="H52" s="330">
        <v>4505</v>
      </c>
      <c r="I52" s="266">
        <f>G52-H52</f>
        <v>419</v>
      </c>
      <c r="J52" s="266">
        <f>$F52*I52</f>
        <v>167600</v>
      </c>
      <c r="K52" s="266">
        <f>J52/1000000</f>
        <v>0.1676</v>
      </c>
      <c r="L52" s="329">
        <v>506</v>
      </c>
      <c r="M52" s="330">
        <v>486</v>
      </c>
      <c r="N52" s="266">
        <f>L52-M52</f>
        <v>20</v>
      </c>
      <c r="O52" s="266">
        <f>$F52*N52</f>
        <v>8000</v>
      </c>
      <c r="P52" s="266">
        <f>O52/1000000</f>
        <v>0.008</v>
      </c>
      <c r="Q52" s="452"/>
    </row>
    <row r="53" spans="1:17" ht="15" customHeight="1">
      <c r="A53" s="349"/>
      <c r="B53" s="352" t="s">
        <v>116</v>
      </c>
      <c r="C53" s="353"/>
      <c r="D53" s="39"/>
      <c r="E53" s="39"/>
      <c r="F53" s="359"/>
      <c r="G53" s="327"/>
      <c r="H53" s="328"/>
      <c r="I53" s="376"/>
      <c r="J53" s="376"/>
      <c r="K53" s="376"/>
      <c r="L53" s="377"/>
      <c r="M53" s="376"/>
      <c r="N53" s="376"/>
      <c r="O53" s="376"/>
      <c r="P53" s="376"/>
      <c r="Q53" s="145"/>
    </row>
    <row r="54" spans="1:17" s="448" customFormat="1" ht="15" customHeight="1">
      <c r="A54" s="349">
        <v>35</v>
      </c>
      <c r="B54" s="350" t="s">
        <v>117</v>
      </c>
      <c r="C54" s="353">
        <v>5295199</v>
      </c>
      <c r="D54" s="39" t="s">
        <v>12</v>
      </c>
      <c r="E54" s="40" t="s">
        <v>330</v>
      </c>
      <c r="F54" s="359">
        <v>1000</v>
      </c>
      <c r="G54" s="329">
        <v>998183</v>
      </c>
      <c r="H54" s="266">
        <v>998183</v>
      </c>
      <c r="I54" s="266">
        <f>G54-H54</f>
        <v>0</v>
      </c>
      <c r="J54" s="266">
        <f>$F54*I54</f>
        <v>0</v>
      </c>
      <c r="K54" s="266">
        <f>J54/1000000</f>
        <v>0</v>
      </c>
      <c r="L54" s="329">
        <v>1170</v>
      </c>
      <c r="M54" s="266">
        <v>1170</v>
      </c>
      <c r="N54" s="266">
        <f>L54-M54</f>
        <v>0</v>
      </c>
      <c r="O54" s="266">
        <f>$F54*N54</f>
        <v>0</v>
      </c>
      <c r="P54" s="266">
        <f>O54/1000000</f>
        <v>0</v>
      </c>
      <c r="Q54" s="452"/>
    </row>
    <row r="55" spans="1:17" s="485" customFormat="1" ht="15" customHeight="1">
      <c r="A55" s="337">
        <v>36</v>
      </c>
      <c r="B55" s="315" t="s">
        <v>118</v>
      </c>
      <c r="C55" s="353">
        <v>4864828</v>
      </c>
      <c r="D55" s="43" t="s">
        <v>12</v>
      </c>
      <c r="E55" s="40" t="s">
        <v>330</v>
      </c>
      <c r="F55" s="353">
        <v>133</v>
      </c>
      <c r="G55" s="329">
        <v>996422</v>
      </c>
      <c r="H55" s="266">
        <v>996717</v>
      </c>
      <c r="I55" s="266">
        <f>G55-H55</f>
        <v>-295</v>
      </c>
      <c r="J55" s="266">
        <f>$F55*I55</f>
        <v>-39235</v>
      </c>
      <c r="K55" s="266">
        <f>J55/1000000</f>
        <v>-0.039235</v>
      </c>
      <c r="L55" s="329">
        <v>13589</v>
      </c>
      <c r="M55" s="266">
        <v>13589</v>
      </c>
      <c r="N55" s="266">
        <f>L55-M55</f>
        <v>0</v>
      </c>
      <c r="O55" s="266">
        <f>$F55*N55</f>
        <v>0</v>
      </c>
      <c r="P55" s="266">
        <f>O55/1000000</f>
        <v>0</v>
      </c>
      <c r="Q55" s="329"/>
    </row>
    <row r="56" spans="1:17" s="448" customFormat="1" ht="15.75" customHeight="1">
      <c r="A56" s="337"/>
      <c r="B56" s="351" t="s">
        <v>426</v>
      </c>
      <c r="C56" s="353"/>
      <c r="D56" s="43"/>
      <c r="E56" s="40"/>
      <c r="F56" s="353"/>
      <c r="G56" s="329"/>
      <c r="H56" s="330"/>
      <c r="I56" s="266"/>
      <c r="J56" s="266"/>
      <c r="K56" s="266"/>
      <c r="L56" s="329"/>
      <c r="M56" s="330"/>
      <c r="N56" s="266"/>
      <c r="O56" s="266"/>
      <c r="P56" s="266"/>
      <c r="Q56" s="329"/>
    </row>
    <row r="57" spans="1:17" s="448" customFormat="1" ht="15.75" customHeight="1">
      <c r="A57" s="337">
        <v>37</v>
      </c>
      <c r="B57" s="315" t="s">
        <v>35</v>
      </c>
      <c r="C57" s="353">
        <v>5295145</v>
      </c>
      <c r="D57" s="43" t="s">
        <v>12</v>
      </c>
      <c r="E57" s="40" t="s">
        <v>330</v>
      </c>
      <c r="F57" s="353">
        <v>-1000</v>
      </c>
      <c r="G57" s="329">
        <v>972470</v>
      </c>
      <c r="H57" s="330">
        <v>975900</v>
      </c>
      <c r="I57" s="266">
        <f>G57-H57</f>
        <v>-3430</v>
      </c>
      <c r="J57" s="266">
        <f>$F57*I57</f>
        <v>3430000</v>
      </c>
      <c r="K57" s="266">
        <f>J57/1000000</f>
        <v>3.43</v>
      </c>
      <c r="L57" s="329">
        <v>990186</v>
      </c>
      <c r="M57" s="330">
        <v>990186</v>
      </c>
      <c r="N57" s="266">
        <f>L57-M57</f>
        <v>0</v>
      </c>
      <c r="O57" s="266">
        <f>$F57*N57</f>
        <v>0</v>
      </c>
      <c r="P57" s="266">
        <f>O57/1000000</f>
        <v>0</v>
      </c>
      <c r="Q57" s="329"/>
    </row>
    <row r="58" spans="1:17" s="250" customFormat="1" ht="15.75" customHeight="1" thickBot="1">
      <c r="A58" s="799">
        <v>38</v>
      </c>
      <c r="B58" s="250" t="s">
        <v>170</v>
      </c>
      <c r="C58" s="800">
        <v>5295146</v>
      </c>
      <c r="D58" s="800" t="s">
        <v>12</v>
      </c>
      <c r="E58" s="800" t="s">
        <v>330</v>
      </c>
      <c r="F58" s="800">
        <v>-1000</v>
      </c>
      <c r="G58" s="801">
        <v>985735</v>
      </c>
      <c r="H58" s="800">
        <v>988949</v>
      </c>
      <c r="I58" s="800">
        <f>G58-H58</f>
        <v>-3214</v>
      </c>
      <c r="J58" s="800">
        <f>$F58*I58</f>
        <v>3214000</v>
      </c>
      <c r="K58" s="249">
        <f>J58/1000000</f>
        <v>3.214</v>
      </c>
      <c r="L58" s="801">
        <v>999928</v>
      </c>
      <c r="M58" s="800">
        <v>999928</v>
      </c>
      <c r="N58" s="800">
        <f>L58-M58</f>
        <v>0</v>
      </c>
      <c r="O58" s="800">
        <f>$F58*N58</f>
        <v>0</v>
      </c>
      <c r="P58" s="800">
        <f>O58/1000000</f>
        <v>0</v>
      </c>
      <c r="Q58" s="801"/>
    </row>
    <row r="59" spans="1:17" s="448" customFormat="1" ht="10.5" customHeight="1" thickTop="1">
      <c r="A59" s="337"/>
      <c r="B59" s="315"/>
      <c r="C59" s="353"/>
      <c r="D59" s="43"/>
      <c r="E59" s="40"/>
      <c r="F59" s="353"/>
      <c r="G59" s="330"/>
      <c r="H59" s="330"/>
      <c r="I59" s="266"/>
      <c r="J59" s="266"/>
      <c r="K59" s="266"/>
      <c r="L59" s="330"/>
      <c r="M59" s="330"/>
      <c r="N59" s="266"/>
      <c r="O59" s="266"/>
      <c r="P59" s="266"/>
      <c r="Q59" s="485"/>
    </row>
    <row r="60" spans="2:16" ht="16.5">
      <c r="B60" s="15" t="s">
        <v>136</v>
      </c>
      <c r="F60" s="190"/>
      <c r="I60" s="16"/>
      <c r="J60" s="16"/>
      <c r="K60" s="382">
        <f>SUM(K8:K58)-K33</f>
        <v>-1.7707927999999995</v>
      </c>
      <c r="N60" s="16"/>
      <c r="O60" s="16"/>
      <c r="P60" s="382">
        <f>SUM(P8:P58)-P33</f>
        <v>0.40893330000000006</v>
      </c>
    </row>
    <row r="61" spans="2:16" ht="1.5" customHeight="1">
      <c r="B61" s="15"/>
      <c r="F61" s="190"/>
      <c r="I61" s="16"/>
      <c r="J61" s="16"/>
      <c r="K61" s="27"/>
      <c r="N61" s="16"/>
      <c r="O61" s="16"/>
      <c r="P61" s="27"/>
    </row>
    <row r="62" spans="2:16" ht="16.5">
      <c r="B62" s="15" t="s">
        <v>137</v>
      </c>
      <c r="F62" s="190"/>
      <c r="I62" s="16"/>
      <c r="J62" s="16"/>
      <c r="K62" s="382">
        <f>SUM(K60:K61)</f>
        <v>-1.7707927999999995</v>
      </c>
      <c r="N62" s="16"/>
      <c r="O62" s="16"/>
      <c r="P62" s="382">
        <f>SUM(P60:P61)</f>
        <v>0.40893330000000006</v>
      </c>
    </row>
    <row r="63" ht="15">
      <c r="F63" s="190"/>
    </row>
    <row r="64" spans="6:17" ht="15">
      <c r="F64" s="190"/>
      <c r="Q64" s="245" t="str">
        <f>NDPL!$Q$1</f>
        <v>APRIL-2019</v>
      </c>
    </row>
    <row r="65" ht="15">
      <c r="F65" s="190"/>
    </row>
    <row r="66" spans="6:17" ht="15">
      <c r="F66" s="190"/>
      <c r="Q66" s="245"/>
    </row>
    <row r="67" spans="1:16" ht="18.75" thickBot="1">
      <c r="A67" s="84" t="s">
        <v>234</v>
      </c>
      <c r="F67" s="190"/>
      <c r="G67" s="6"/>
      <c r="H67" s="6"/>
      <c r="I67" s="45" t="s">
        <v>7</v>
      </c>
      <c r="J67" s="17"/>
      <c r="K67" s="17"/>
      <c r="L67" s="17"/>
      <c r="M67" s="17"/>
      <c r="N67" s="45" t="s">
        <v>379</v>
      </c>
      <c r="O67" s="17"/>
      <c r="P67" s="17"/>
    </row>
    <row r="68" spans="1:17" ht="39.75" thickBot="1" thickTop="1">
      <c r="A68" s="34" t="s">
        <v>8</v>
      </c>
      <c r="B68" s="31" t="s">
        <v>9</v>
      </c>
      <c r="C68" s="32" t="s">
        <v>1</v>
      </c>
      <c r="D68" s="32" t="s">
        <v>2</v>
      </c>
      <c r="E68" s="32" t="s">
        <v>3</v>
      </c>
      <c r="F68" s="32" t="s">
        <v>10</v>
      </c>
      <c r="G68" s="34" t="str">
        <f>NDPL!G5</f>
        <v>FINAL READING 30/04/2019</v>
      </c>
      <c r="H68" s="32" t="str">
        <f>NDPL!H5</f>
        <v>INTIAL READING 01/04/2019</v>
      </c>
      <c r="I68" s="32" t="s">
        <v>4</v>
      </c>
      <c r="J68" s="32" t="s">
        <v>5</v>
      </c>
      <c r="K68" s="32" t="s">
        <v>6</v>
      </c>
      <c r="L68" s="34" t="str">
        <f>NDPL!G5</f>
        <v>FINAL READING 30/04/2019</v>
      </c>
      <c r="M68" s="32" t="str">
        <f>NDPL!H5</f>
        <v>INTIAL READING 01/04/2019</v>
      </c>
      <c r="N68" s="32" t="s">
        <v>4</v>
      </c>
      <c r="O68" s="32" t="s">
        <v>5</v>
      </c>
      <c r="P68" s="32" t="s">
        <v>6</v>
      </c>
      <c r="Q68" s="33" t="s">
        <v>293</v>
      </c>
    </row>
    <row r="69" spans="1:16" ht="17.25" thickBot="1" thickTop="1">
      <c r="A69" s="18"/>
      <c r="B69" s="85"/>
      <c r="C69" s="18"/>
      <c r="D69" s="18"/>
      <c r="E69" s="18"/>
      <c r="F69" s="316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7" ht="15.75" customHeight="1" thickTop="1">
      <c r="A70" s="347"/>
      <c r="B70" s="348" t="s">
        <v>122</v>
      </c>
      <c r="C70" s="35"/>
      <c r="D70" s="35"/>
      <c r="E70" s="35"/>
      <c r="F70" s="317"/>
      <c r="G70" s="28"/>
      <c r="H70" s="460"/>
      <c r="I70" s="460"/>
      <c r="J70" s="460"/>
      <c r="K70" s="460"/>
      <c r="L70" s="28"/>
      <c r="M70" s="460"/>
      <c r="N70" s="460"/>
      <c r="O70" s="460"/>
      <c r="P70" s="460"/>
      <c r="Q70" s="536"/>
    </row>
    <row r="71" spans="1:17" s="448" customFormat="1" ht="15.75" customHeight="1">
      <c r="A71" s="349">
        <v>1</v>
      </c>
      <c r="B71" s="350" t="s">
        <v>15</v>
      </c>
      <c r="C71" s="353">
        <v>4864994</v>
      </c>
      <c r="D71" s="39" t="s">
        <v>12</v>
      </c>
      <c r="E71" s="40" t="s">
        <v>330</v>
      </c>
      <c r="F71" s="359">
        <v>-1000</v>
      </c>
      <c r="G71" s="329">
        <v>993320</v>
      </c>
      <c r="H71" s="330">
        <v>993879</v>
      </c>
      <c r="I71" s="330">
        <f>G71-H71</f>
        <v>-559</v>
      </c>
      <c r="J71" s="330">
        <f>$F71*I71</f>
        <v>559000</v>
      </c>
      <c r="K71" s="330">
        <f>J71/1000000</f>
        <v>0.559</v>
      </c>
      <c r="L71" s="329">
        <v>998713</v>
      </c>
      <c r="M71" s="330">
        <v>998769</v>
      </c>
      <c r="N71" s="330">
        <f>L71-M71</f>
        <v>-56</v>
      </c>
      <c r="O71" s="330">
        <f>$F71*N71</f>
        <v>56000</v>
      </c>
      <c r="P71" s="330">
        <f>O71/1000000</f>
        <v>0.056</v>
      </c>
      <c r="Q71" s="452"/>
    </row>
    <row r="72" spans="1:17" s="448" customFormat="1" ht="15.75" customHeight="1">
      <c r="A72" s="349">
        <v>2</v>
      </c>
      <c r="B72" s="350" t="s">
        <v>16</v>
      </c>
      <c r="C72" s="353">
        <v>5295153</v>
      </c>
      <c r="D72" s="39" t="s">
        <v>12</v>
      </c>
      <c r="E72" s="40" t="s">
        <v>330</v>
      </c>
      <c r="F72" s="359">
        <v>-1000</v>
      </c>
      <c r="G72" s="329">
        <v>989795</v>
      </c>
      <c r="H72" s="330">
        <v>990115</v>
      </c>
      <c r="I72" s="330">
        <f>G72-H72</f>
        <v>-320</v>
      </c>
      <c r="J72" s="330">
        <f>$F72*I72</f>
        <v>320000</v>
      </c>
      <c r="K72" s="330">
        <f>J72/1000000</f>
        <v>0.32</v>
      </c>
      <c r="L72" s="329">
        <v>964899</v>
      </c>
      <c r="M72" s="330">
        <v>965178</v>
      </c>
      <c r="N72" s="330">
        <f>L72-M72</f>
        <v>-279</v>
      </c>
      <c r="O72" s="330">
        <f>$F72*N72</f>
        <v>279000</v>
      </c>
      <c r="P72" s="330">
        <f>O72/1000000</f>
        <v>0.279</v>
      </c>
      <c r="Q72" s="452"/>
    </row>
    <row r="73" spans="1:17" s="448" customFormat="1" ht="15">
      <c r="A73" s="349">
        <v>3</v>
      </c>
      <c r="B73" s="350" t="s">
        <v>17</v>
      </c>
      <c r="C73" s="353">
        <v>5100234</v>
      </c>
      <c r="D73" s="39" t="s">
        <v>12</v>
      </c>
      <c r="E73" s="40" t="s">
        <v>330</v>
      </c>
      <c r="F73" s="359">
        <v>-1000</v>
      </c>
      <c r="G73" s="329">
        <v>998192</v>
      </c>
      <c r="H73" s="330">
        <v>998781</v>
      </c>
      <c r="I73" s="330">
        <f>G73-H73</f>
        <v>-589</v>
      </c>
      <c r="J73" s="330">
        <f>$F73*I73</f>
        <v>589000</v>
      </c>
      <c r="K73" s="330">
        <f>J73/1000000</f>
        <v>0.589</v>
      </c>
      <c r="L73" s="329">
        <v>999928</v>
      </c>
      <c r="M73" s="330">
        <v>999999</v>
      </c>
      <c r="N73" s="330">
        <f>L73-M73</f>
        <v>-71</v>
      </c>
      <c r="O73" s="330">
        <f>$F73*N73</f>
        <v>71000</v>
      </c>
      <c r="P73" s="330">
        <f>O73/1000000</f>
        <v>0.071</v>
      </c>
      <c r="Q73" s="449" t="s">
        <v>461</v>
      </c>
    </row>
    <row r="74" spans="1:17" s="448" customFormat="1" ht="15">
      <c r="A74" s="349">
        <v>4</v>
      </c>
      <c r="B74" s="350" t="s">
        <v>160</v>
      </c>
      <c r="C74" s="353">
        <v>5128452</v>
      </c>
      <c r="D74" s="39" t="s">
        <v>12</v>
      </c>
      <c r="E74" s="40" t="s">
        <v>330</v>
      </c>
      <c r="F74" s="359">
        <v>-1000</v>
      </c>
      <c r="G74" s="329">
        <v>993729</v>
      </c>
      <c r="H74" s="330">
        <v>995394</v>
      </c>
      <c r="I74" s="330">
        <f>G74-H74</f>
        <v>-1665</v>
      </c>
      <c r="J74" s="330">
        <f>$F74*I74</f>
        <v>1665000</v>
      </c>
      <c r="K74" s="330">
        <f>J74/1000000</f>
        <v>1.665</v>
      </c>
      <c r="L74" s="329">
        <v>999942</v>
      </c>
      <c r="M74" s="330">
        <v>999999</v>
      </c>
      <c r="N74" s="330">
        <f>L74-M74</f>
        <v>-57</v>
      </c>
      <c r="O74" s="330">
        <f>$F74*N74</f>
        <v>57000</v>
      </c>
      <c r="P74" s="330">
        <f>O74/1000000</f>
        <v>0.057</v>
      </c>
      <c r="Q74" s="787" t="s">
        <v>459</v>
      </c>
    </row>
    <row r="75" spans="1:17" s="448" customFormat="1" ht="15.75" customHeight="1">
      <c r="A75" s="349"/>
      <c r="B75" s="351" t="s">
        <v>123</v>
      </c>
      <c r="C75" s="353"/>
      <c r="D75" s="43"/>
      <c r="E75" s="43"/>
      <c r="F75" s="359"/>
      <c r="G75" s="329"/>
      <c r="H75" s="330"/>
      <c r="I75" s="469"/>
      <c r="J75" s="469"/>
      <c r="K75" s="469"/>
      <c r="L75" s="329"/>
      <c r="M75" s="469"/>
      <c r="N75" s="469"/>
      <c r="O75" s="469"/>
      <c r="P75" s="469"/>
      <c r="Q75" s="452"/>
    </row>
    <row r="76" spans="1:17" s="448" customFormat="1" ht="15.75" customHeight="1">
      <c r="A76" s="349">
        <v>5</v>
      </c>
      <c r="B76" s="350" t="s">
        <v>124</v>
      </c>
      <c r="C76" s="353">
        <v>4864978</v>
      </c>
      <c r="D76" s="39" t="s">
        <v>12</v>
      </c>
      <c r="E76" s="40" t="s">
        <v>330</v>
      </c>
      <c r="F76" s="359">
        <v>-1000</v>
      </c>
      <c r="G76" s="329">
        <v>16488</v>
      </c>
      <c r="H76" s="266">
        <v>15894</v>
      </c>
      <c r="I76" s="469">
        <f aca="true" t="shared" si="12" ref="I76:I81">G76-H76</f>
        <v>594</v>
      </c>
      <c r="J76" s="469">
        <f aca="true" t="shared" si="13" ref="J76:J81">$F76*I76</f>
        <v>-594000</v>
      </c>
      <c r="K76" s="469">
        <f aca="true" t="shared" si="14" ref="K76:K81">J76/1000000</f>
        <v>-0.594</v>
      </c>
      <c r="L76" s="329">
        <v>998795</v>
      </c>
      <c r="M76" s="266">
        <v>998809</v>
      </c>
      <c r="N76" s="469">
        <f aca="true" t="shared" si="15" ref="N76:N81">L76-M76</f>
        <v>-14</v>
      </c>
      <c r="O76" s="469">
        <f aca="true" t="shared" si="16" ref="O76:O81">$F76*N76</f>
        <v>14000</v>
      </c>
      <c r="P76" s="469">
        <f aca="true" t="shared" si="17" ref="P76:P81">O76/1000000</f>
        <v>0.014</v>
      </c>
      <c r="Q76" s="452"/>
    </row>
    <row r="77" spans="1:17" s="448" customFormat="1" ht="15.75" customHeight="1">
      <c r="A77" s="349">
        <v>6</v>
      </c>
      <c r="B77" s="350" t="s">
        <v>125</v>
      </c>
      <c r="C77" s="353">
        <v>5128449</v>
      </c>
      <c r="D77" s="39" t="s">
        <v>12</v>
      </c>
      <c r="E77" s="40" t="s">
        <v>330</v>
      </c>
      <c r="F77" s="359">
        <v>-1000</v>
      </c>
      <c r="G77" s="329">
        <v>1002427</v>
      </c>
      <c r="H77" s="266">
        <v>1001827</v>
      </c>
      <c r="I77" s="469">
        <f t="shared" si="12"/>
        <v>600</v>
      </c>
      <c r="J77" s="469">
        <f t="shared" si="13"/>
        <v>-600000</v>
      </c>
      <c r="K77" s="469">
        <f t="shared" si="14"/>
        <v>-0.6</v>
      </c>
      <c r="L77" s="329">
        <v>997775</v>
      </c>
      <c r="M77" s="266">
        <v>997784</v>
      </c>
      <c r="N77" s="469">
        <f t="shared" si="15"/>
        <v>-9</v>
      </c>
      <c r="O77" s="469">
        <f t="shared" si="16"/>
        <v>9000</v>
      </c>
      <c r="P77" s="469">
        <f t="shared" si="17"/>
        <v>0.009</v>
      </c>
      <c r="Q77" s="452"/>
    </row>
    <row r="78" spans="1:17" s="448" customFormat="1" ht="15.75" customHeight="1">
      <c r="A78" s="349">
        <v>7</v>
      </c>
      <c r="B78" s="350" t="s">
        <v>126</v>
      </c>
      <c r="C78" s="353">
        <v>5295141</v>
      </c>
      <c r="D78" s="39" t="s">
        <v>12</v>
      </c>
      <c r="E78" s="40" t="s">
        <v>330</v>
      </c>
      <c r="F78" s="359">
        <v>-1000</v>
      </c>
      <c r="G78" s="329">
        <v>7192</v>
      </c>
      <c r="H78" s="266">
        <v>7192</v>
      </c>
      <c r="I78" s="469">
        <f t="shared" si="12"/>
        <v>0</v>
      </c>
      <c r="J78" s="469">
        <f t="shared" si="13"/>
        <v>0</v>
      </c>
      <c r="K78" s="469">
        <f t="shared" si="14"/>
        <v>0</v>
      </c>
      <c r="L78" s="329">
        <v>999511</v>
      </c>
      <c r="M78" s="266">
        <v>999511</v>
      </c>
      <c r="N78" s="469">
        <f t="shared" si="15"/>
        <v>0</v>
      </c>
      <c r="O78" s="469">
        <f t="shared" si="16"/>
        <v>0</v>
      </c>
      <c r="P78" s="469">
        <f t="shared" si="17"/>
        <v>0</v>
      </c>
      <c r="Q78" s="452"/>
    </row>
    <row r="79" spans="1:17" s="448" customFormat="1" ht="15.75" customHeight="1">
      <c r="A79" s="349">
        <v>8</v>
      </c>
      <c r="B79" s="350" t="s">
        <v>127</v>
      </c>
      <c r="C79" s="353">
        <v>4865167</v>
      </c>
      <c r="D79" s="39" t="s">
        <v>12</v>
      </c>
      <c r="E79" s="40" t="s">
        <v>330</v>
      </c>
      <c r="F79" s="359">
        <v>-1000</v>
      </c>
      <c r="G79" s="329">
        <v>1655</v>
      </c>
      <c r="H79" s="266">
        <v>1655</v>
      </c>
      <c r="I79" s="469">
        <f t="shared" si="12"/>
        <v>0</v>
      </c>
      <c r="J79" s="469">
        <f t="shared" si="13"/>
        <v>0</v>
      </c>
      <c r="K79" s="469">
        <f t="shared" si="14"/>
        <v>0</v>
      </c>
      <c r="L79" s="329">
        <v>980809</v>
      </c>
      <c r="M79" s="266">
        <v>980809</v>
      </c>
      <c r="N79" s="469">
        <f t="shared" si="15"/>
        <v>0</v>
      </c>
      <c r="O79" s="469">
        <f t="shared" si="16"/>
        <v>0</v>
      </c>
      <c r="P79" s="469">
        <f t="shared" si="17"/>
        <v>0</v>
      </c>
      <c r="Q79" s="452"/>
    </row>
    <row r="80" spans="1:17" s="493" customFormat="1" ht="15">
      <c r="A80" s="788">
        <v>9</v>
      </c>
      <c r="B80" s="789" t="s">
        <v>128</v>
      </c>
      <c r="C80" s="790">
        <v>5295134</v>
      </c>
      <c r="D80" s="61" t="s">
        <v>12</v>
      </c>
      <c r="E80" s="62" t="s">
        <v>330</v>
      </c>
      <c r="F80" s="359">
        <v>-1000</v>
      </c>
      <c r="G80" s="329">
        <v>7790</v>
      </c>
      <c r="H80" s="266">
        <v>6815</v>
      </c>
      <c r="I80" s="469">
        <f t="shared" si="12"/>
        <v>975</v>
      </c>
      <c r="J80" s="469">
        <f t="shared" si="13"/>
        <v>-975000</v>
      </c>
      <c r="K80" s="469">
        <f t="shared" si="14"/>
        <v>-0.975</v>
      </c>
      <c r="L80" s="329">
        <v>937178</v>
      </c>
      <c r="M80" s="266">
        <v>937188</v>
      </c>
      <c r="N80" s="469">
        <f t="shared" si="15"/>
        <v>-10</v>
      </c>
      <c r="O80" s="469">
        <f t="shared" si="16"/>
        <v>10000</v>
      </c>
      <c r="P80" s="469">
        <f t="shared" si="17"/>
        <v>0.01</v>
      </c>
      <c r="Q80" s="791"/>
    </row>
    <row r="81" spans="1:17" s="448" customFormat="1" ht="15.75" customHeight="1">
      <c r="A81" s="349">
        <v>10</v>
      </c>
      <c r="B81" s="350" t="s">
        <v>129</v>
      </c>
      <c r="C81" s="353">
        <v>5295135</v>
      </c>
      <c r="D81" s="39" t="s">
        <v>12</v>
      </c>
      <c r="E81" s="40" t="s">
        <v>330</v>
      </c>
      <c r="F81" s="359">
        <v>-1000</v>
      </c>
      <c r="G81" s="329">
        <v>956336</v>
      </c>
      <c r="H81" s="266">
        <v>956276</v>
      </c>
      <c r="I81" s="330">
        <f t="shared" si="12"/>
        <v>60</v>
      </c>
      <c r="J81" s="330">
        <f t="shared" si="13"/>
        <v>-60000</v>
      </c>
      <c r="K81" s="330">
        <f t="shared" si="14"/>
        <v>-0.06</v>
      </c>
      <c r="L81" s="329">
        <v>989314</v>
      </c>
      <c r="M81" s="266">
        <v>989486</v>
      </c>
      <c r="N81" s="330">
        <f t="shared" si="15"/>
        <v>-172</v>
      </c>
      <c r="O81" s="330">
        <f t="shared" si="16"/>
        <v>172000</v>
      </c>
      <c r="P81" s="330">
        <f t="shared" si="17"/>
        <v>0.172</v>
      </c>
      <c r="Q81" s="787"/>
    </row>
    <row r="82" spans="1:17" s="448" customFormat="1" ht="15.75" customHeight="1">
      <c r="A82" s="349"/>
      <c r="B82" s="352" t="s">
        <v>130</v>
      </c>
      <c r="C82" s="353"/>
      <c r="D82" s="39"/>
      <c r="E82" s="39"/>
      <c r="F82" s="359"/>
      <c r="G82" s="329"/>
      <c r="H82" s="330"/>
      <c r="I82" s="469"/>
      <c r="J82" s="469"/>
      <c r="K82" s="469"/>
      <c r="L82" s="329"/>
      <c r="M82" s="469"/>
      <c r="N82" s="469"/>
      <c r="O82" s="469"/>
      <c r="P82" s="469"/>
      <c r="Q82" s="452"/>
    </row>
    <row r="83" spans="1:17" s="448" customFormat="1" ht="15.75" customHeight="1">
      <c r="A83" s="349">
        <v>11</v>
      </c>
      <c r="B83" s="350" t="s">
        <v>131</v>
      </c>
      <c r="C83" s="353">
        <v>5295129</v>
      </c>
      <c r="D83" s="39" t="s">
        <v>12</v>
      </c>
      <c r="E83" s="40" t="s">
        <v>330</v>
      </c>
      <c r="F83" s="359">
        <v>-1000</v>
      </c>
      <c r="G83" s="329">
        <v>964287</v>
      </c>
      <c r="H83" s="266">
        <v>965108</v>
      </c>
      <c r="I83" s="469">
        <f>G83-H83</f>
        <v>-821</v>
      </c>
      <c r="J83" s="469">
        <f>$F83*I83</f>
        <v>821000</v>
      </c>
      <c r="K83" s="469">
        <f>J83/1000000</f>
        <v>0.821</v>
      </c>
      <c r="L83" s="329">
        <v>982783</v>
      </c>
      <c r="M83" s="266">
        <v>982802</v>
      </c>
      <c r="N83" s="469">
        <f>L83-M83</f>
        <v>-19</v>
      </c>
      <c r="O83" s="469">
        <f>$F83*N83</f>
        <v>19000</v>
      </c>
      <c r="P83" s="469">
        <f>O83/1000000</f>
        <v>0.019</v>
      </c>
      <c r="Q83" s="452"/>
    </row>
    <row r="84" spans="1:17" s="448" customFormat="1" ht="15.75" customHeight="1">
      <c r="A84" s="349"/>
      <c r="B84" s="350"/>
      <c r="C84" s="353"/>
      <c r="D84" s="39"/>
      <c r="E84" s="40"/>
      <c r="F84" s="359">
        <v>-1000</v>
      </c>
      <c r="G84" s="329"/>
      <c r="H84" s="266"/>
      <c r="I84" s="469"/>
      <c r="J84" s="469"/>
      <c r="K84" s="469"/>
      <c r="L84" s="329">
        <v>989786</v>
      </c>
      <c r="M84" s="266">
        <v>989820</v>
      </c>
      <c r="N84" s="469">
        <f>L84-M84</f>
        <v>-34</v>
      </c>
      <c r="O84" s="469">
        <f>$F84*N84</f>
        <v>34000</v>
      </c>
      <c r="P84" s="469">
        <f>O84/1000000</f>
        <v>0.034</v>
      </c>
      <c r="Q84" s="452"/>
    </row>
    <row r="85" spans="1:17" s="448" customFormat="1" ht="15.75" customHeight="1">
      <c r="A85" s="349">
        <v>12</v>
      </c>
      <c r="B85" s="350" t="s">
        <v>132</v>
      </c>
      <c r="C85" s="353">
        <v>4864917</v>
      </c>
      <c r="D85" s="39" t="s">
        <v>12</v>
      </c>
      <c r="E85" s="40" t="s">
        <v>330</v>
      </c>
      <c r="F85" s="359">
        <v>-1000</v>
      </c>
      <c r="G85" s="329">
        <v>957789</v>
      </c>
      <c r="H85" s="266">
        <v>957664</v>
      </c>
      <c r="I85" s="469">
        <f>G85-H85</f>
        <v>125</v>
      </c>
      <c r="J85" s="469">
        <f>$F85*I85</f>
        <v>-125000</v>
      </c>
      <c r="K85" s="469">
        <f>J85/1000000</f>
        <v>-0.125</v>
      </c>
      <c r="L85" s="329">
        <v>827831</v>
      </c>
      <c r="M85" s="266">
        <v>827844</v>
      </c>
      <c r="N85" s="469">
        <f>L85-M85</f>
        <v>-13</v>
      </c>
      <c r="O85" s="469">
        <f>$F85*N85</f>
        <v>13000</v>
      </c>
      <c r="P85" s="469">
        <f>O85/1000000</f>
        <v>0.013</v>
      </c>
      <c r="Q85" s="452"/>
    </row>
    <row r="86" spans="1:17" s="448" customFormat="1" ht="15.75" customHeight="1">
      <c r="A86" s="349"/>
      <c r="B86" s="351" t="s">
        <v>133</v>
      </c>
      <c r="C86" s="353"/>
      <c r="D86" s="43"/>
      <c r="E86" s="43"/>
      <c r="F86" s="359"/>
      <c r="G86" s="329"/>
      <c r="H86" s="330"/>
      <c r="I86" s="469"/>
      <c r="J86" s="469"/>
      <c r="K86" s="469"/>
      <c r="L86" s="329"/>
      <c r="M86" s="469"/>
      <c r="N86" s="469"/>
      <c r="O86" s="469"/>
      <c r="P86" s="469"/>
      <c r="Q86" s="452"/>
    </row>
    <row r="87" spans="1:17" s="448" customFormat="1" ht="19.5" customHeight="1">
      <c r="A87" s="349">
        <v>13</v>
      </c>
      <c r="B87" s="350" t="s">
        <v>134</v>
      </c>
      <c r="C87" s="353">
        <v>4865053</v>
      </c>
      <c r="D87" s="39" t="s">
        <v>12</v>
      </c>
      <c r="E87" s="40" t="s">
        <v>330</v>
      </c>
      <c r="F87" s="359">
        <v>-1000</v>
      </c>
      <c r="G87" s="329">
        <v>36178</v>
      </c>
      <c r="H87" s="330">
        <v>36178</v>
      </c>
      <c r="I87" s="469">
        <f>G87-H87</f>
        <v>0</v>
      </c>
      <c r="J87" s="469">
        <f>$F87*I87</f>
        <v>0</v>
      </c>
      <c r="K87" s="469">
        <f>J87/1000000</f>
        <v>0</v>
      </c>
      <c r="L87" s="329">
        <v>33503</v>
      </c>
      <c r="M87" s="330">
        <v>33503</v>
      </c>
      <c r="N87" s="469">
        <f>L87-M87</f>
        <v>0</v>
      </c>
      <c r="O87" s="469">
        <f>$F87*N87</f>
        <v>0</v>
      </c>
      <c r="P87" s="469">
        <f>O87/1000000</f>
        <v>0</v>
      </c>
      <c r="Q87" s="463"/>
    </row>
    <row r="88" spans="1:17" s="448" customFormat="1" ht="19.5" customHeight="1">
      <c r="A88" s="349">
        <v>14</v>
      </c>
      <c r="B88" s="350" t="s">
        <v>135</v>
      </c>
      <c r="C88" s="353">
        <v>5128445</v>
      </c>
      <c r="D88" s="39" t="s">
        <v>12</v>
      </c>
      <c r="E88" s="40" t="s">
        <v>330</v>
      </c>
      <c r="F88" s="359">
        <v>-1000</v>
      </c>
      <c r="G88" s="329">
        <v>30643</v>
      </c>
      <c r="H88" s="330">
        <v>29431</v>
      </c>
      <c r="I88" s="330">
        <f>G88-H88</f>
        <v>1212</v>
      </c>
      <c r="J88" s="330">
        <f>$F88*I88</f>
        <v>-1212000</v>
      </c>
      <c r="K88" s="330">
        <f>J88/1000000</f>
        <v>-1.212</v>
      </c>
      <c r="L88" s="329">
        <v>134</v>
      </c>
      <c r="M88" s="330">
        <v>136</v>
      </c>
      <c r="N88" s="330">
        <f>L88-M88</f>
        <v>-2</v>
      </c>
      <c r="O88" s="330">
        <f>$F88*N88</f>
        <v>2000</v>
      </c>
      <c r="P88" s="330">
        <f>O88/1000000</f>
        <v>0.002</v>
      </c>
      <c r="Q88" s="463"/>
    </row>
    <row r="89" spans="1:17" s="448" customFormat="1" ht="19.5" customHeight="1">
      <c r="A89" s="349">
        <v>15</v>
      </c>
      <c r="B89" s="350" t="s">
        <v>393</v>
      </c>
      <c r="C89" s="353">
        <v>5295165</v>
      </c>
      <c r="D89" s="39" t="s">
        <v>12</v>
      </c>
      <c r="E89" s="40" t="s">
        <v>330</v>
      </c>
      <c r="F89" s="359">
        <v>-1000</v>
      </c>
      <c r="G89" s="329">
        <v>14226</v>
      </c>
      <c r="H89" s="330">
        <v>11780</v>
      </c>
      <c r="I89" s="330">
        <f>G89-H89</f>
        <v>2446</v>
      </c>
      <c r="J89" s="330">
        <f>$F89*I89</f>
        <v>-2446000</v>
      </c>
      <c r="K89" s="330">
        <f>J89/1000000</f>
        <v>-2.446</v>
      </c>
      <c r="L89" s="329">
        <v>919565</v>
      </c>
      <c r="M89" s="330">
        <v>919565</v>
      </c>
      <c r="N89" s="330">
        <f>L89-M89</f>
        <v>0</v>
      </c>
      <c r="O89" s="330">
        <f>$F89*N89</f>
        <v>0</v>
      </c>
      <c r="P89" s="330">
        <f>O89/1000000</f>
        <v>0</v>
      </c>
      <c r="Q89" s="463"/>
    </row>
    <row r="90" spans="1:17" s="448" customFormat="1" ht="14.25" customHeight="1">
      <c r="A90" s="349"/>
      <c r="B90" s="352"/>
      <c r="C90" s="353"/>
      <c r="D90" s="39"/>
      <c r="E90" s="39"/>
      <c r="F90" s="359"/>
      <c r="G90" s="379"/>
      <c r="H90" s="330"/>
      <c r="I90" s="330"/>
      <c r="J90" s="330"/>
      <c r="K90" s="330"/>
      <c r="L90" s="379"/>
      <c r="M90" s="330"/>
      <c r="N90" s="330"/>
      <c r="O90" s="330"/>
      <c r="P90" s="330"/>
      <c r="Q90" s="452"/>
    </row>
    <row r="91" spans="1:17" s="488" customFormat="1" ht="15.75" thickBot="1">
      <c r="A91" s="693"/>
      <c r="B91" s="794"/>
      <c r="C91" s="354"/>
      <c r="D91" s="86"/>
      <c r="E91" s="491"/>
      <c r="F91" s="354"/>
      <c r="G91" s="450"/>
      <c r="H91" s="451"/>
      <c r="I91" s="451"/>
      <c r="J91" s="451"/>
      <c r="K91" s="451"/>
      <c r="L91" s="450"/>
      <c r="M91" s="451"/>
      <c r="N91" s="451"/>
      <c r="O91" s="451"/>
      <c r="P91" s="451"/>
      <c r="Q91" s="795"/>
    </row>
    <row r="92" spans="1:17" ht="18.75" thickTop="1">
      <c r="A92" s="448"/>
      <c r="B92" s="292" t="s">
        <v>236</v>
      </c>
      <c r="C92" s="448"/>
      <c r="D92" s="448"/>
      <c r="E92" s="448"/>
      <c r="F92" s="581"/>
      <c r="G92" s="448"/>
      <c r="H92" s="448"/>
      <c r="I92" s="537"/>
      <c r="J92" s="537"/>
      <c r="K92" s="148">
        <f>SUM(K71:K91)</f>
        <v>-2.058</v>
      </c>
      <c r="L92" s="485"/>
      <c r="M92" s="448"/>
      <c r="N92" s="537"/>
      <c r="O92" s="537"/>
      <c r="P92" s="148">
        <f>SUM(P71:P91)</f>
        <v>0.7360000000000001</v>
      </c>
      <c r="Q92" s="448"/>
    </row>
    <row r="93" spans="2:16" ht="18">
      <c r="B93" s="292"/>
      <c r="F93" s="190"/>
      <c r="I93" s="16"/>
      <c r="J93" s="16"/>
      <c r="K93" s="19"/>
      <c r="L93" s="17"/>
      <c r="N93" s="16"/>
      <c r="O93" s="16"/>
      <c r="P93" s="294"/>
    </row>
    <row r="94" spans="2:16" ht="18">
      <c r="B94" s="292" t="s">
        <v>141</v>
      </c>
      <c r="F94" s="190"/>
      <c r="I94" s="16"/>
      <c r="J94" s="16"/>
      <c r="K94" s="346">
        <f>SUM(K92:K93)</f>
        <v>-2.058</v>
      </c>
      <c r="L94" s="17"/>
      <c r="N94" s="16"/>
      <c r="O94" s="16"/>
      <c r="P94" s="346">
        <f>SUM(P92:P93)</f>
        <v>0.7360000000000001</v>
      </c>
    </row>
    <row r="95" spans="6:16" ht="15">
      <c r="F95" s="190"/>
      <c r="I95" s="16"/>
      <c r="J95" s="16"/>
      <c r="K95" s="19"/>
      <c r="L95" s="17"/>
      <c r="N95" s="16"/>
      <c r="O95" s="16"/>
      <c r="P95" s="19"/>
    </row>
    <row r="96" spans="6:16" ht="15">
      <c r="F96" s="190"/>
      <c r="I96" s="16"/>
      <c r="J96" s="16"/>
      <c r="K96" s="19"/>
      <c r="L96" s="17"/>
      <c r="N96" s="16"/>
      <c r="O96" s="16"/>
      <c r="P96" s="19"/>
    </row>
    <row r="97" spans="6:18" ht="15">
      <c r="F97" s="190"/>
      <c r="I97" s="16"/>
      <c r="J97" s="16"/>
      <c r="K97" s="19"/>
      <c r="L97" s="17"/>
      <c r="N97" s="16"/>
      <c r="O97" s="16"/>
      <c r="P97" s="19"/>
      <c r="Q97" s="245" t="str">
        <f>NDPL!Q1</f>
        <v>APRIL-2019</v>
      </c>
      <c r="R97" s="245"/>
    </row>
    <row r="98" spans="1:16" ht="18.75" thickBot="1">
      <c r="A98" s="305" t="s">
        <v>235</v>
      </c>
      <c r="F98" s="190"/>
      <c r="G98" s="6"/>
      <c r="H98" s="6"/>
      <c r="I98" s="45" t="s">
        <v>7</v>
      </c>
      <c r="J98" s="17"/>
      <c r="K98" s="17"/>
      <c r="L98" s="17"/>
      <c r="M98" s="17"/>
      <c r="N98" s="45" t="s">
        <v>379</v>
      </c>
      <c r="O98" s="17"/>
      <c r="P98" s="17"/>
    </row>
    <row r="99" spans="1:17" ht="48" customHeight="1" thickBot="1" thickTop="1">
      <c r="A99" s="34" t="s">
        <v>8</v>
      </c>
      <c r="B99" s="31" t="s">
        <v>9</v>
      </c>
      <c r="C99" s="32" t="s">
        <v>1</v>
      </c>
      <c r="D99" s="32" t="s">
        <v>2</v>
      </c>
      <c r="E99" s="32" t="s">
        <v>3</v>
      </c>
      <c r="F99" s="32" t="s">
        <v>10</v>
      </c>
      <c r="G99" s="34" t="str">
        <f>NDPL!G5</f>
        <v>FINAL READING 30/04/2019</v>
      </c>
      <c r="H99" s="32" t="str">
        <f>NDPL!H5</f>
        <v>INTIAL READING 01/04/2019</v>
      </c>
      <c r="I99" s="32" t="s">
        <v>4</v>
      </c>
      <c r="J99" s="32" t="s">
        <v>5</v>
      </c>
      <c r="K99" s="32" t="s">
        <v>6</v>
      </c>
      <c r="L99" s="34" t="str">
        <f>NDPL!G5</f>
        <v>FINAL READING 30/04/2019</v>
      </c>
      <c r="M99" s="32" t="str">
        <f>NDPL!H5</f>
        <v>INTIAL READING 01/04/2019</v>
      </c>
      <c r="N99" s="32" t="s">
        <v>4</v>
      </c>
      <c r="O99" s="32" t="s">
        <v>5</v>
      </c>
      <c r="P99" s="32" t="s">
        <v>6</v>
      </c>
      <c r="Q99" s="33" t="s">
        <v>293</v>
      </c>
    </row>
    <row r="100" spans="1:16" ht="17.25" thickBot="1" thickTop="1">
      <c r="A100" s="5"/>
      <c r="B100" s="42"/>
      <c r="C100" s="4"/>
      <c r="D100" s="4"/>
      <c r="E100" s="4"/>
      <c r="F100" s="318"/>
      <c r="G100" s="4"/>
      <c r="H100" s="4"/>
      <c r="I100" s="4"/>
      <c r="J100" s="4"/>
      <c r="K100" s="4"/>
      <c r="L100" s="18"/>
      <c r="M100" s="4"/>
      <c r="N100" s="4"/>
      <c r="O100" s="4"/>
      <c r="P100" s="4"/>
    </row>
    <row r="101" spans="1:17" ht="15.75" customHeight="1" thickTop="1">
      <c r="A101" s="347"/>
      <c r="B101" s="356" t="s">
        <v>31</v>
      </c>
      <c r="C101" s="357"/>
      <c r="D101" s="79"/>
      <c r="E101" s="87"/>
      <c r="F101" s="319"/>
      <c r="G101" s="30"/>
      <c r="H101" s="23"/>
      <c r="I101" s="24"/>
      <c r="J101" s="24"/>
      <c r="K101" s="24"/>
      <c r="L101" s="22"/>
      <c r="M101" s="23"/>
      <c r="N101" s="24"/>
      <c r="O101" s="24"/>
      <c r="P101" s="24"/>
      <c r="Q101" s="144"/>
    </row>
    <row r="102" spans="1:17" s="448" customFormat="1" ht="15.75" customHeight="1">
      <c r="A102" s="349">
        <v>1</v>
      </c>
      <c r="B102" s="350" t="s">
        <v>32</v>
      </c>
      <c r="C102" s="353">
        <v>4864791</v>
      </c>
      <c r="D102" s="456" t="s">
        <v>12</v>
      </c>
      <c r="E102" s="457" t="s">
        <v>330</v>
      </c>
      <c r="F102" s="359">
        <v>-266.67</v>
      </c>
      <c r="G102" s="329">
        <v>999404</v>
      </c>
      <c r="H102" s="266">
        <v>998677</v>
      </c>
      <c r="I102" s="266">
        <f>G102-H102</f>
        <v>727</v>
      </c>
      <c r="J102" s="266">
        <f>$F102*I102</f>
        <v>-193869.09000000003</v>
      </c>
      <c r="K102" s="266">
        <f>J102/1000000</f>
        <v>-0.19386909000000002</v>
      </c>
      <c r="L102" s="329">
        <v>999999</v>
      </c>
      <c r="M102" s="266">
        <v>999999</v>
      </c>
      <c r="N102" s="266">
        <f>L102-M102</f>
        <v>0</v>
      </c>
      <c r="O102" s="266">
        <f>$F102*N102</f>
        <v>0</v>
      </c>
      <c r="P102" s="266">
        <f>O102/1000000</f>
        <v>0</v>
      </c>
      <c r="Q102" s="480"/>
    </row>
    <row r="103" spans="1:17" s="448" customFormat="1" ht="15.75" customHeight="1">
      <c r="A103" s="349">
        <v>2</v>
      </c>
      <c r="B103" s="350" t="s">
        <v>33</v>
      </c>
      <c r="C103" s="353">
        <v>4864867</v>
      </c>
      <c r="D103" s="39" t="s">
        <v>12</v>
      </c>
      <c r="E103" s="40" t="s">
        <v>330</v>
      </c>
      <c r="F103" s="359">
        <v>-500</v>
      </c>
      <c r="G103" s="329">
        <v>958</v>
      </c>
      <c r="H103" s="330">
        <v>765</v>
      </c>
      <c r="I103" s="266">
        <f>G103-H103</f>
        <v>193</v>
      </c>
      <c r="J103" s="266">
        <f>$F103*I103</f>
        <v>-96500</v>
      </c>
      <c r="K103" s="266">
        <f>J103/1000000</f>
        <v>-0.0965</v>
      </c>
      <c r="L103" s="329">
        <v>6</v>
      </c>
      <c r="M103" s="330">
        <v>0</v>
      </c>
      <c r="N103" s="330">
        <f>L103-M103</f>
        <v>6</v>
      </c>
      <c r="O103" s="330">
        <f>$F103*N103</f>
        <v>-3000</v>
      </c>
      <c r="P103" s="330">
        <f>O103/1000000</f>
        <v>-0.003</v>
      </c>
      <c r="Q103" s="452" t="s">
        <v>459</v>
      </c>
    </row>
    <row r="104" spans="1:17" s="448" customFormat="1" ht="15.75" customHeight="1">
      <c r="A104" s="349"/>
      <c r="B104" s="352" t="s">
        <v>358</v>
      </c>
      <c r="C104" s="353"/>
      <c r="D104" s="39"/>
      <c r="E104" s="40"/>
      <c r="F104" s="359"/>
      <c r="G104" s="380"/>
      <c r="H104" s="266"/>
      <c r="I104" s="266"/>
      <c r="J104" s="266"/>
      <c r="K104" s="266"/>
      <c r="L104" s="329"/>
      <c r="M104" s="330"/>
      <c r="N104" s="330"/>
      <c r="O104" s="330"/>
      <c r="P104" s="330"/>
      <c r="Q104" s="452"/>
    </row>
    <row r="105" spans="1:17" s="448" customFormat="1" ht="15">
      <c r="A105" s="349">
        <v>3</v>
      </c>
      <c r="B105" s="315" t="s">
        <v>108</v>
      </c>
      <c r="C105" s="353">
        <v>4865107</v>
      </c>
      <c r="D105" s="43" t="s">
        <v>12</v>
      </c>
      <c r="E105" s="40" t="s">
        <v>330</v>
      </c>
      <c r="F105" s="359">
        <v>-266.66</v>
      </c>
      <c r="G105" s="329">
        <v>2983</v>
      </c>
      <c r="H105" s="266">
        <v>3062</v>
      </c>
      <c r="I105" s="266">
        <f aca="true" t="shared" si="18" ref="I105:I113">G105-H105</f>
        <v>-79</v>
      </c>
      <c r="J105" s="266">
        <f>$F105*I105</f>
        <v>21066.140000000003</v>
      </c>
      <c r="K105" s="266">
        <f>J105/1000000</f>
        <v>0.021066140000000004</v>
      </c>
      <c r="L105" s="329">
        <v>2195</v>
      </c>
      <c r="M105" s="266">
        <v>2196</v>
      </c>
      <c r="N105" s="330">
        <f aca="true" t="shared" si="19" ref="N105:N113">L105-M105</f>
        <v>-1</v>
      </c>
      <c r="O105" s="330">
        <f>$F105*N105</f>
        <v>266.66</v>
      </c>
      <c r="P105" s="330">
        <f>O105/1000000</f>
        <v>0.00026666</v>
      </c>
      <c r="Q105" s="481"/>
    </row>
    <row r="106" spans="1:17" s="448" customFormat="1" ht="15.75" customHeight="1">
      <c r="A106" s="349">
        <v>4</v>
      </c>
      <c r="B106" s="350" t="s">
        <v>109</v>
      </c>
      <c r="C106" s="353">
        <v>4865137</v>
      </c>
      <c r="D106" s="39" t="s">
        <v>12</v>
      </c>
      <c r="E106" s="40" t="s">
        <v>330</v>
      </c>
      <c r="F106" s="359">
        <v>-100</v>
      </c>
      <c r="G106" s="329">
        <v>91023</v>
      </c>
      <c r="H106" s="266">
        <v>90976</v>
      </c>
      <c r="I106" s="266">
        <f t="shared" si="18"/>
        <v>47</v>
      </c>
      <c r="J106" s="266">
        <f aca="true" t="shared" si="20" ref="J106:J111">$F106*I106</f>
        <v>-4700</v>
      </c>
      <c r="K106" s="266">
        <f aca="true" t="shared" si="21" ref="K106:K111">J106/1000000</f>
        <v>-0.0047</v>
      </c>
      <c r="L106" s="329">
        <v>149418</v>
      </c>
      <c r="M106" s="266">
        <v>149421</v>
      </c>
      <c r="N106" s="330">
        <f t="shared" si="19"/>
        <v>-3</v>
      </c>
      <c r="O106" s="330">
        <f aca="true" t="shared" si="22" ref="O106:O111">$F106*N106</f>
        <v>300</v>
      </c>
      <c r="P106" s="330">
        <f aca="true" t="shared" si="23" ref="P106:P111">O106/1000000</f>
        <v>0.0003</v>
      </c>
      <c r="Q106" s="452"/>
    </row>
    <row r="107" spans="1:17" s="448" customFormat="1" ht="15">
      <c r="A107" s="349">
        <v>5</v>
      </c>
      <c r="B107" s="350" t="s">
        <v>110</v>
      </c>
      <c r="C107" s="353">
        <v>4865136</v>
      </c>
      <c r="D107" s="39" t="s">
        <v>12</v>
      </c>
      <c r="E107" s="40" t="s">
        <v>330</v>
      </c>
      <c r="F107" s="359">
        <v>-200</v>
      </c>
      <c r="G107" s="329">
        <v>994425</v>
      </c>
      <c r="H107" s="266">
        <v>994720</v>
      </c>
      <c r="I107" s="266">
        <f t="shared" si="18"/>
        <v>-295</v>
      </c>
      <c r="J107" s="266">
        <f>$F107*I107</f>
        <v>59000</v>
      </c>
      <c r="K107" s="266">
        <f>J107/1000000</f>
        <v>0.059</v>
      </c>
      <c r="L107" s="329">
        <v>998997</v>
      </c>
      <c r="M107" s="266">
        <v>998999</v>
      </c>
      <c r="N107" s="330">
        <f t="shared" si="19"/>
        <v>-2</v>
      </c>
      <c r="O107" s="330">
        <f>$F107*N107</f>
        <v>400</v>
      </c>
      <c r="P107" s="330">
        <f>O107/1000000</f>
        <v>0.0004</v>
      </c>
      <c r="Q107" s="774"/>
    </row>
    <row r="108" spans="1:17" s="448" customFormat="1" ht="15">
      <c r="A108" s="349">
        <v>6</v>
      </c>
      <c r="B108" s="350" t="s">
        <v>111</v>
      </c>
      <c r="C108" s="353">
        <v>5295200</v>
      </c>
      <c r="D108" s="39" t="s">
        <v>12</v>
      </c>
      <c r="E108" s="40" t="s">
        <v>330</v>
      </c>
      <c r="F108" s="359">
        <v>-200</v>
      </c>
      <c r="G108" s="329">
        <v>61745</v>
      </c>
      <c r="H108" s="266">
        <v>60997</v>
      </c>
      <c r="I108" s="266">
        <f t="shared" si="18"/>
        <v>748</v>
      </c>
      <c r="J108" s="266">
        <f t="shared" si="20"/>
        <v>-149600</v>
      </c>
      <c r="K108" s="266">
        <f t="shared" si="21"/>
        <v>-0.1496</v>
      </c>
      <c r="L108" s="329">
        <v>124670</v>
      </c>
      <c r="M108" s="266">
        <v>124666</v>
      </c>
      <c r="N108" s="330">
        <f t="shared" si="19"/>
        <v>4</v>
      </c>
      <c r="O108" s="330">
        <f t="shared" si="22"/>
        <v>-800</v>
      </c>
      <c r="P108" s="330">
        <f t="shared" si="23"/>
        <v>-0.0008</v>
      </c>
      <c r="Q108" s="685"/>
    </row>
    <row r="109" spans="1:17" s="448" customFormat="1" ht="15">
      <c r="A109" s="349">
        <v>7</v>
      </c>
      <c r="B109" s="350" t="s">
        <v>112</v>
      </c>
      <c r="C109" s="353">
        <v>4864968</v>
      </c>
      <c r="D109" s="39" t="s">
        <v>12</v>
      </c>
      <c r="E109" s="40" t="s">
        <v>330</v>
      </c>
      <c r="F109" s="359">
        <v>-800</v>
      </c>
      <c r="G109" s="329">
        <v>646</v>
      </c>
      <c r="H109" s="266">
        <v>527</v>
      </c>
      <c r="I109" s="266">
        <f t="shared" si="18"/>
        <v>119</v>
      </c>
      <c r="J109" s="266">
        <f>$F109*I109</f>
        <v>-95200</v>
      </c>
      <c r="K109" s="266">
        <f>J109/1000000</f>
        <v>-0.0952</v>
      </c>
      <c r="L109" s="329">
        <v>61</v>
      </c>
      <c r="M109" s="266">
        <v>24</v>
      </c>
      <c r="N109" s="330">
        <f t="shared" si="19"/>
        <v>37</v>
      </c>
      <c r="O109" s="330">
        <f>$F109*N109</f>
        <v>-29600</v>
      </c>
      <c r="P109" s="330">
        <f>O109/1000000</f>
        <v>-0.0296</v>
      </c>
      <c r="Q109" s="463"/>
    </row>
    <row r="110" spans="1:17" s="448" customFormat="1" ht="15.75" customHeight="1">
      <c r="A110" s="349">
        <v>8</v>
      </c>
      <c r="B110" s="350" t="s">
        <v>354</v>
      </c>
      <c r="C110" s="353">
        <v>4865004</v>
      </c>
      <c r="D110" s="39" t="s">
        <v>12</v>
      </c>
      <c r="E110" s="40" t="s">
        <v>330</v>
      </c>
      <c r="F110" s="359">
        <v>-800</v>
      </c>
      <c r="G110" s="329">
        <v>3236</v>
      </c>
      <c r="H110" s="266">
        <v>3178</v>
      </c>
      <c r="I110" s="266">
        <f t="shared" si="18"/>
        <v>58</v>
      </c>
      <c r="J110" s="266">
        <f>$F110*I110</f>
        <v>-46400</v>
      </c>
      <c r="K110" s="266">
        <f>J110/1000000</f>
        <v>-0.0464</v>
      </c>
      <c r="L110" s="329">
        <v>704</v>
      </c>
      <c r="M110" s="266">
        <v>705</v>
      </c>
      <c r="N110" s="330">
        <f t="shared" si="19"/>
        <v>-1</v>
      </c>
      <c r="O110" s="330">
        <f>$F110*N110</f>
        <v>800</v>
      </c>
      <c r="P110" s="330">
        <f>O110/1000000</f>
        <v>0.0008</v>
      </c>
      <c r="Q110" s="481"/>
    </row>
    <row r="111" spans="1:17" s="448" customFormat="1" ht="15.75" customHeight="1">
      <c r="A111" s="349">
        <v>9</v>
      </c>
      <c r="B111" s="350" t="s">
        <v>376</v>
      </c>
      <c r="C111" s="353">
        <v>5128434</v>
      </c>
      <c r="D111" s="39" t="s">
        <v>12</v>
      </c>
      <c r="E111" s="40" t="s">
        <v>330</v>
      </c>
      <c r="F111" s="359">
        <v>-800</v>
      </c>
      <c r="G111" s="329">
        <v>964589</v>
      </c>
      <c r="H111" s="266">
        <v>964786</v>
      </c>
      <c r="I111" s="266">
        <f t="shared" si="18"/>
        <v>-197</v>
      </c>
      <c r="J111" s="266">
        <f t="shared" si="20"/>
        <v>157600</v>
      </c>
      <c r="K111" s="266">
        <f t="shared" si="21"/>
        <v>0.1576</v>
      </c>
      <c r="L111" s="329">
        <v>985957</v>
      </c>
      <c r="M111" s="266">
        <v>985959</v>
      </c>
      <c r="N111" s="330">
        <f t="shared" si="19"/>
        <v>-2</v>
      </c>
      <c r="O111" s="330">
        <f t="shared" si="22"/>
        <v>1600</v>
      </c>
      <c r="P111" s="330">
        <f t="shared" si="23"/>
        <v>0.0016</v>
      </c>
      <c r="Q111" s="452"/>
    </row>
    <row r="112" spans="1:17" s="448" customFormat="1" ht="15.75" customHeight="1">
      <c r="A112" s="349">
        <v>10</v>
      </c>
      <c r="B112" s="350" t="s">
        <v>375</v>
      </c>
      <c r="C112" s="353">
        <v>4864998</v>
      </c>
      <c r="D112" s="39" t="s">
        <v>12</v>
      </c>
      <c r="E112" s="40" t="s">
        <v>330</v>
      </c>
      <c r="F112" s="359">
        <v>-800</v>
      </c>
      <c r="G112" s="329">
        <v>966414</v>
      </c>
      <c r="H112" s="266">
        <v>966558</v>
      </c>
      <c r="I112" s="266">
        <f t="shared" si="18"/>
        <v>-144</v>
      </c>
      <c r="J112" s="266">
        <f>$F112*I112</f>
        <v>115200</v>
      </c>
      <c r="K112" s="266">
        <f>J112/1000000</f>
        <v>0.1152</v>
      </c>
      <c r="L112" s="329">
        <v>986445</v>
      </c>
      <c r="M112" s="266">
        <v>986530</v>
      </c>
      <c r="N112" s="330">
        <f t="shared" si="19"/>
        <v>-85</v>
      </c>
      <c r="O112" s="330">
        <f>$F112*N112</f>
        <v>68000</v>
      </c>
      <c r="P112" s="330">
        <f>O112/1000000</f>
        <v>0.068</v>
      </c>
      <c r="Q112" s="452"/>
    </row>
    <row r="113" spans="1:17" s="448" customFormat="1" ht="15.75" customHeight="1">
      <c r="A113" s="349">
        <v>11</v>
      </c>
      <c r="B113" s="350" t="s">
        <v>369</v>
      </c>
      <c r="C113" s="353">
        <v>4864993</v>
      </c>
      <c r="D113" s="160" t="s">
        <v>12</v>
      </c>
      <c r="E113" s="248" t="s">
        <v>330</v>
      </c>
      <c r="F113" s="359">
        <v>-800</v>
      </c>
      <c r="G113" s="329">
        <v>973477</v>
      </c>
      <c r="H113" s="266">
        <v>973824</v>
      </c>
      <c r="I113" s="266">
        <f t="shared" si="18"/>
        <v>-347</v>
      </c>
      <c r="J113" s="266">
        <f>$F113*I113</f>
        <v>277600</v>
      </c>
      <c r="K113" s="266">
        <f>J113/1000000</f>
        <v>0.2776</v>
      </c>
      <c r="L113" s="329">
        <v>992663</v>
      </c>
      <c r="M113" s="266">
        <v>992674</v>
      </c>
      <c r="N113" s="330">
        <f t="shared" si="19"/>
        <v>-11</v>
      </c>
      <c r="O113" s="330">
        <f>$F113*N113</f>
        <v>8800</v>
      </c>
      <c r="P113" s="330">
        <f>O113/1000000</f>
        <v>0.0088</v>
      </c>
      <c r="Q113" s="453"/>
    </row>
    <row r="114" spans="1:17" s="448" customFormat="1" ht="15.75" customHeight="1">
      <c r="A114" s="349">
        <v>12</v>
      </c>
      <c r="B114" s="350" t="s">
        <v>411</v>
      </c>
      <c r="C114" s="353">
        <v>5128447</v>
      </c>
      <c r="D114" s="160" t="s">
        <v>12</v>
      </c>
      <c r="E114" s="248" t="s">
        <v>330</v>
      </c>
      <c r="F114" s="359">
        <v>-800</v>
      </c>
      <c r="G114" s="440">
        <v>967419</v>
      </c>
      <c r="H114" s="466">
        <v>967419</v>
      </c>
      <c r="I114" s="266">
        <f>G114-H114</f>
        <v>0</v>
      </c>
      <c r="J114" s="266">
        <f>$F114*I114</f>
        <v>0</v>
      </c>
      <c r="K114" s="266">
        <f>J114/1000000</f>
        <v>0</v>
      </c>
      <c r="L114" s="440">
        <v>994421</v>
      </c>
      <c r="M114" s="466">
        <v>994421</v>
      </c>
      <c r="N114" s="330">
        <f>L114-M114</f>
        <v>0</v>
      </c>
      <c r="O114" s="330">
        <f>$F114*N114</f>
        <v>0</v>
      </c>
      <c r="P114" s="330">
        <f>O114/1000000</f>
        <v>0</v>
      </c>
      <c r="Q114" s="482"/>
    </row>
    <row r="115" spans="1:17" s="448" customFormat="1" ht="15.75" customHeight="1">
      <c r="A115" s="349"/>
      <c r="B115" s="350"/>
      <c r="C115" s="353"/>
      <c r="D115" s="160"/>
      <c r="E115" s="248"/>
      <c r="F115" s="359"/>
      <c r="G115" s="440"/>
      <c r="H115" s="466"/>
      <c r="I115" s="266"/>
      <c r="J115" s="266"/>
      <c r="K115" s="266">
        <v>0.065</v>
      </c>
      <c r="L115" s="440"/>
      <c r="M115" s="466"/>
      <c r="N115" s="330"/>
      <c r="O115" s="330"/>
      <c r="P115" s="330">
        <v>0.001</v>
      </c>
      <c r="Q115" s="482" t="s">
        <v>474</v>
      </c>
    </row>
    <row r="116" spans="1:17" s="448" customFormat="1" ht="15.75" customHeight="1">
      <c r="A116" s="349"/>
      <c r="B116" s="350"/>
      <c r="C116" s="353">
        <v>5128403</v>
      </c>
      <c r="D116" s="160" t="s">
        <v>12</v>
      </c>
      <c r="E116" s="248" t="s">
        <v>330</v>
      </c>
      <c r="F116" s="359">
        <v>-2000</v>
      </c>
      <c r="G116" s="440">
        <v>999935</v>
      </c>
      <c r="H116" s="330">
        <v>1000000</v>
      </c>
      <c r="I116" s="266">
        <f>G116-H116</f>
        <v>-65</v>
      </c>
      <c r="J116" s="266">
        <f>$F116*I116</f>
        <v>130000</v>
      </c>
      <c r="K116" s="266">
        <f>J116/1000000</f>
        <v>0.13</v>
      </c>
      <c r="L116" s="440">
        <v>999999</v>
      </c>
      <c r="M116" s="330">
        <v>1000000</v>
      </c>
      <c r="N116" s="330">
        <f>L116-M116</f>
        <v>-1</v>
      </c>
      <c r="O116" s="330">
        <f>$F116*N116</f>
        <v>2000</v>
      </c>
      <c r="P116" s="330">
        <f>O116/1000000</f>
        <v>0.002</v>
      </c>
      <c r="Q116" s="482" t="s">
        <v>469</v>
      </c>
    </row>
    <row r="117" spans="1:17" s="448" customFormat="1" ht="15.75" customHeight="1">
      <c r="A117" s="349"/>
      <c r="B117" s="351" t="s">
        <v>359</v>
      </c>
      <c r="C117" s="353"/>
      <c r="D117" s="43"/>
      <c r="E117" s="43"/>
      <c r="F117" s="359"/>
      <c r="G117" s="380"/>
      <c r="H117" s="266"/>
      <c r="I117" s="266"/>
      <c r="J117" s="266"/>
      <c r="K117" s="266"/>
      <c r="L117" s="329"/>
      <c r="M117" s="330"/>
      <c r="N117" s="330"/>
      <c r="O117" s="330"/>
      <c r="P117" s="330"/>
      <c r="Q117" s="452"/>
    </row>
    <row r="118" spans="1:17" s="448" customFormat="1" ht="15.75" customHeight="1">
      <c r="A118" s="349">
        <v>13</v>
      </c>
      <c r="B118" s="350" t="s">
        <v>113</v>
      </c>
      <c r="C118" s="353">
        <v>4864949</v>
      </c>
      <c r="D118" s="39" t="s">
        <v>12</v>
      </c>
      <c r="E118" s="40" t="s">
        <v>330</v>
      </c>
      <c r="F118" s="359">
        <v>-2000</v>
      </c>
      <c r="G118" s="329">
        <v>997927</v>
      </c>
      <c r="H118" s="330">
        <v>997675</v>
      </c>
      <c r="I118" s="266">
        <f>G118-H118</f>
        <v>252</v>
      </c>
      <c r="J118" s="266">
        <f>$F118*I118</f>
        <v>-504000</v>
      </c>
      <c r="K118" s="266">
        <f>J118/1000000</f>
        <v>-0.504</v>
      </c>
      <c r="L118" s="329">
        <v>999996</v>
      </c>
      <c r="M118" s="330">
        <v>999996</v>
      </c>
      <c r="N118" s="330">
        <f>L118-M118</f>
        <v>0</v>
      </c>
      <c r="O118" s="330">
        <f>$F118*N118</f>
        <v>0</v>
      </c>
      <c r="P118" s="330">
        <f>O118/1000000</f>
        <v>0</v>
      </c>
      <c r="Q118" s="452"/>
    </row>
    <row r="119" spans="1:17" s="448" customFormat="1" ht="15.75" customHeight="1">
      <c r="A119" s="349">
        <v>14</v>
      </c>
      <c r="B119" s="350" t="s">
        <v>114</v>
      </c>
      <c r="C119" s="353">
        <v>4865016</v>
      </c>
      <c r="D119" s="39" t="s">
        <v>12</v>
      </c>
      <c r="E119" s="40" t="s">
        <v>330</v>
      </c>
      <c r="F119" s="359">
        <v>-800</v>
      </c>
      <c r="G119" s="329">
        <v>7</v>
      </c>
      <c r="H119" s="330">
        <v>7</v>
      </c>
      <c r="I119" s="266">
        <f>G119-H119</f>
        <v>0</v>
      </c>
      <c r="J119" s="266">
        <f>$F119*I119</f>
        <v>0</v>
      </c>
      <c r="K119" s="266">
        <f>J119/1000000</f>
        <v>0</v>
      </c>
      <c r="L119" s="329">
        <v>999722</v>
      </c>
      <c r="M119" s="330">
        <v>999722</v>
      </c>
      <c r="N119" s="330">
        <f>L119-M119</f>
        <v>0</v>
      </c>
      <c r="O119" s="330">
        <f>$F119*N119</f>
        <v>0</v>
      </c>
      <c r="P119" s="330">
        <f>O119/1000000</f>
        <v>0</v>
      </c>
      <c r="Q119" s="464"/>
    </row>
    <row r="120" spans="1:17" ht="15.75" customHeight="1">
      <c r="A120" s="349"/>
      <c r="B120" s="352" t="s">
        <v>115</v>
      </c>
      <c r="C120" s="353"/>
      <c r="D120" s="39"/>
      <c r="E120" s="39"/>
      <c r="F120" s="359"/>
      <c r="G120" s="380"/>
      <c r="H120" s="376"/>
      <c r="I120" s="376"/>
      <c r="J120" s="376"/>
      <c r="K120" s="376"/>
      <c r="L120" s="327"/>
      <c r="M120" s="328"/>
      <c r="N120" s="328"/>
      <c r="O120" s="328"/>
      <c r="P120" s="328"/>
      <c r="Q120" s="145"/>
    </row>
    <row r="121" spans="1:17" s="448" customFormat="1" ht="15.75" customHeight="1">
      <c r="A121" s="349">
        <v>15</v>
      </c>
      <c r="B121" s="315" t="s">
        <v>43</v>
      </c>
      <c r="C121" s="353">
        <v>4864843</v>
      </c>
      <c r="D121" s="43" t="s">
        <v>12</v>
      </c>
      <c r="E121" s="40" t="s">
        <v>330</v>
      </c>
      <c r="F121" s="359">
        <v>-1000</v>
      </c>
      <c r="G121" s="329">
        <v>749</v>
      </c>
      <c r="H121" s="330">
        <v>917</v>
      </c>
      <c r="I121" s="266">
        <f>G121-H121</f>
        <v>-168</v>
      </c>
      <c r="J121" s="266">
        <f>$F121*I121</f>
        <v>168000</v>
      </c>
      <c r="K121" s="266">
        <f>J121/1000000</f>
        <v>0.168</v>
      </c>
      <c r="L121" s="329">
        <v>28601</v>
      </c>
      <c r="M121" s="330">
        <v>28602</v>
      </c>
      <c r="N121" s="330">
        <f>L121-M121</f>
        <v>-1</v>
      </c>
      <c r="O121" s="330">
        <f>$F121*N121</f>
        <v>1000</v>
      </c>
      <c r="P121" s="330">
        <f>O121/1000000</f>
        <v>0.001</v>
      </c>
      <c r="Q121" s="452"/>
    </row>
    <row r="122" spans="1:17" s="448" customFormat="1" ht="15.75" customHeight="1">
      <c r="A122" s="349">
        <v>16</v>
      </c>
      <c r="B122" s="350" t="s">
        <v>44</v>
      </c>
      <c r="C122" s="353">
        <v>5295123</v>
      </c>
      <c r="D122" s="39" t="s">
        <v>12</v>
      </c>
      <c r="E122" s="40" t="s">
        <v>330</v>
      </c>
      <c r="F122" s="359">
        <v>-100</v>
      </c>
      <c r="G122" s="329">
        <v>53983</v>
      </c>
      <c r="H122" s="330">
        <v>53983</v>
      </c>
      <c r="I122" s="330">
        <f>G122-H122</f>
        <v>0</v>
      </c>
      <c r="J122" s="330">
        <f>$F122*I122</f>
        <v>0</v>
      </c>
      <c r="K122" s="330">
        <f>J122/1000000</f>
        <v>0</v>
      </c>
      <c r="L122" s="329">
        <v>26360</v>
      </c>
      <c r="M122" s="330">
        <v>26360</v>
      </c>
      <c r="N122" s="330">
        <f>L122-M122</f>
        <v>0</v>
      </c>
      <c r="O122" s="330">
        <f>$F122*N122</f>
        <v>0</v>
      </c>
      <c r="P122" s="330">
        <f>O122/1000000</f>
        <v>0</v>
      </c>
      <c r="Q122" s="452"/>
    </row>
    <row r="123" spans="1:17" ht="15.75" customHeight="1">
      <c r="A123" s="349"/>
      <c r="B123" s="352" t="s">
        <v>45</v>
      </c>
      <c r="C123" s="353"/>
      <c r="D123" s="39"/>
      <c r="E123" s="39"/>
      <c r="F123" s="359"/>
      <c r="G123" s="380"/>
      <c r="H123" s="376"/>
      <c r="I123" s="376"/>
      <c r="J123" s="376"/>
      <c r="K123" s="376"/>
      <c r="L123" s="327"/>
      <c r="M123" s="328"/>
      <c r="N123" s="328"/>
      <c r="O123" s="328"/>
      <c r="P123" s="328"/>
      <c r="Q123" s="145"/>
    </row>
    <row r="124" spans="1:17" s="448" customFormat="1" ht="15.75" customHeight="1">
      <c r="A124" s="349">
        <v>17</v>
      </c>
      <c r="B124" s="350" t="s">
        <v>80</v>
      </c>
      <c r="C124" s="353">
        <v>4865169</v>
      </c>
      <c r="D124" s="39" t="s">
        <v>12</v>
      </c>
      <c r="E124" s="40" t="s">
        <v>330</v>
      </c>
      <c r="F124" s="359">
        <v>-1000</v>
      </c>
      <c r="G124" s="329">
        <v>1165</v>
      </c>
      <c r="H124" s="330">
        <v>1176</v>
      </c>
      <c r="I124" s="266">
        <f>G124-H124</f>
        <v>-11</v>
      </c>
      <c r="J124" s="266">
        <f>$F124*I124</f>
        <v>11000</v>
      </c>
      <c r="K124" s="266">
        <f>J124/1000000</f>
        <v>0.011</v>
      </c>
      <c r="L124" s="329">
        <v>61275</v>
      </c>
      <c r="M124" s="330">
        <v>61277</v>
      </c>
      <c r="N124" s="330">
        <f>L124-M124</f>
        <v>-2</v>
      </c>
      <c r="O124" s="330">
        <f>$F124*N124</f>
        <v>2000</v>
      </c>
      <c r="P124" s="330">
        <f>O124/1000000</f>
        <v>0.002</v>
      </c>
      <c r="Q124" s="452"/>
    </row>
    <row r="125" spans="1:17" ht="15.75" customHeight="1">
      <c r="A125" s="349"/>
      <c r="B125" s="351" t="s">
        <v>48</v>
      </c>
      <c r="C125" s="337"/>
      <c r="D125" s="43"/>
      <c r="E125" s="43"/>
      <c r="F125" s="359"/>
      <c r="G125" s="380"/>
      <c r="H125" s="381"/>
      <c r="I125" s="381"/>
      <c r="J125" s="381"/>
      <c r="K125" s="376"/>
      <c r="L125" s="329"/>
      <c r="M125" s="378"/>
      <c r="N125" s="378"/>
      <c r="O125" s="378"/>
      <c r="P125" s="328"/>
      <c r="Q125" s="180"/>
    </row>
    <row r="126" spans="1:17" ht="15.75" customHeight="1">
      <c r="A126" s="349"/>
      <c r="B126" s="351" t="s">
        <v>49</v>
      </c>
      <c r="C126" s="337"/>
      <c r="D126" s="43"/>
      <c r="E126" s="43"/>
      <c r="F126" s="359"/>
      <c r="G126" s="380"/>
      <c r="H126" s="381"/>
      <c r="I126" s="381"/>
      <c r="J126" s="381"/>
      <c r="K126" s="376"/>
      <c r="L126" s="329"/>
      <c r="M126" s="378"/>
      <c r="N126" s="378"/>
      <c r="O126" s="378"/>
      <c r="P126" s="328"/>
      <c r="Q126" s="180"/>
    </row>
    <row r="127" spans="1:17" ht="15.75" customHeight="1">
      <c r="A127" s="355"/>
      <c r="B127" s="358" t="s">
        <v>62</v>
      </c>
      <c r="C127" s="353"/>
      <c r="D127" s="43"/>
      <c r="E127" s="43"/>
      <c r="F127" s="359"/>
      <c r="G127" s="380"/>
      <c r="H127" s="376"/>
      <c r="I127" s="376"/>
      <c r="J127" s="376"/>
      <c r="K127" s="376"/>
      <c r="L127" s="329"/>
      <c r="M127" s="328"/>
      <c r="N127" s="328"/>
      <c r="O127" s="328"/>
      <c r="P127" s="328"/>
      <c r="Q127" s="180"/>
    </row>
    <row r="128" spans="1:17" s="448" customFormat="1" ht="17.25" customHeight="1">
      <c r="A128" s="349">
        <v>18</v>
      </c>
      <c r="B128" s="492" t="s">
        <v>63</v>
      </c>
      <c r="C128" s="353">
        <v>4865088</v>
      </c>
      <c r="D128" s="39" t="s">
        <v>12</v>
      </c>
      <c r="E128" s="40" t="s">
        <v>330</v>
      </c>
      <c r="F128" s="359">
        <v>-166.66</v>
      </c>
      <c r="G128" s="329">
        <v>1412</v>
      </c>
      <c r="H128" s="330">
        <v>1412</v>
      </c>
      <c r="I128" s="266">
        <f>G128-H128</f>
        <v>0</v>
      </c>
      <c r="J128" s="266">
        <f>$F128*I128</f>
        <v>0</v>
      </c>
      <c r="K128" s="266">
        <f>J128/1000000</f>
        <v>0</v>
      </c>
      <c r="L128" s="329">
        <v>7172</v>
      </c>
      <c r="M128" s="330">
        <v>7157</v>
      </c>
      <c r="N128" s="330">
        <f>L128-M128</f>
        <v>15</v>
      </c>
      <c r="O128" s="330">
        <f>$F128*N128</f>
        <v>-2499.9</v>
      </c>
      <c r="P128" s="330">
        <f>O128/1000000</f>
        <v>-0.0024999</v>
      </c>
      <c r="Q128" s="481"/>
    </row>
    <row r="129" spans="1:17" s="448" customFormat="1" ht="15.75" customHeight="1">
      <c r="A129" s="349">
        <v>19</v>
      </c>
      <c r="B129" s="492" t="s">
        <v>64</v>
      </c>
      <c r="C129" s="353">
        <v>4902579</v>
      </c>
      <c r="D129" s="39" t="s">
        <v>12</v>
      </c>
      <c r="E129" s="40" t="s">
        <v>330</v>
      </c>
      <c r="F129" s="359">
        <v>-500</v>
      </c>
      <c r="G129" s="329">
        <v>999855</v>
      </c>
      <c r="H129" s="330">
        <v>999855</v>
      </c>
      <c r="I129" s="266">
        <f>G129-H129</f>
        <v>0</v>
      </c>
      <c r="J129" s="266">
        <f>$F129*I129</f>
        <v>0</v>
      </c>
      <c r="K129" s="266">
        <f>J129/1000000</f>
        <v>0</v>
      </c>
      <c r="L129" s="329">
        <v>1221</v>
      </c>
      <c r="M129" s="330">
        <v>1189</v>
      </c>
      <c r="N129" s="330">
        <f>L129-M129</f>
        <v>32</v>
      </c>
      <c r="O129" s="330">
        <f>$F129*N129</f>
        <v>-16000</v>
      </c>
      <c r="P129" s="330">
        <f>O129/1000000</f>
        <v>-0.016</v>
      </c>
      <c r="Q129" s="452"/>
    </row>
    <row r="130" spans="1:17" s="448" customFormat="1" ht="15.75" customHeight="1">
      <c r="A130" s="349">
        <v>20</v>
      </c>
      <c r="B130" s="492" t="s">
        <v>65</v>
      </c>
      <c r="C130" s="353">
        <v>4902585</v>
      </c>
      <c r="D130" s="39" t="s">
        <v>12</v>
      </c>
      <c r="E130" s="40" t="s">
        <v>330</v>
      </c>
      <c r="F130" s="359">
        <v>-666.67</v>
      </c>
      <c r="G130" s="329">
        <v>1925</v>
      </c>
      <c r="H130" s="330">
        <v>1903</v>
      </c>
      <c r="I130" s="266">
        <f>G130-H130</f>
        <v>22</v>
      </c>
      <c r="J130" s="266">
        <f>$F130*I130</f>
        <v>-14666.74</v>
      </c>
      <c r="K130" s="266">
        <f>J130/1000000</f>
        <v>-0.01466674</v>
      </c>
      <c r="L130" s="329">
        <v>183</v>
      </c>
      <c r="M130" s="330">
        <v>167</v>
      </c>
      <c r="N130" s="330">
        <f>L130-M130</f>
        <v>16</v>
      </c>
      <c r="O130" s="330">
        <f>$F130*N130</f>
        <v>-10666.72</v>
      </c>
      <c r="P130" s="330">
        <f>O130/1000000</f>
        <v>-0.01066672</v>
      </c>
      <c r="Q130" s="452"/>
    </row>
    <row r="131" spans="1:17" s="448" customFormat="1" ht="15.75" customHeight="1">
      <c r="A131" s="349">
        <v>21</v>
      </c>
      <c r="B131" s="492" t="s">
        <v>66</v>
      </c>
      <c r="C131" s="353">
        <v>4865072</v>
      </c>
      <c r="D131" s="39" t="s">
        <v>12</v>
      </c>
      <c r="E131" s="40" t="s">
        <v>330</v>
      </c>
      <c r="F131" s="688">
        <v>-666.666666666667</v>
      </c>
      <c r="G131" s="329">
        <v>4849</v>
      </c>
      <c r="H131" s="330">
        <v>4827</v>
      </c>
      <c r="I131" s="266">
        <f>G131-H131</f>
        <v>22</v>
      </c>
      <c r="J131" s="266">
        <f>$F131*I131</f>
        <v>-14666.666666666673</v>
      </c>
      <c r="K131" s="266">
        <f>J131/1000000</f>
        <v>-0.014666666666666673</v>
      </c>
      <c r="L131" s="329">
        <v>1496</v>
      </c>
      <c r="M131" s="330">
        <v>1475</v>
      </c>
      <c r="N131" s="330">
        <f>L131-M131</f>
        <v>21</v>
      </c>
      <c r="O131" s="330">
        <f>$F131*N131</f>
        <v>-14000.000000000007</v>
      </c>
      <c r="P131" s="330">
        <f>O131/1000000</f>
        <v>-0.014000000000000007</v>
      </c>
      <c r="Q131" s="452"/>
    </row>
    <row r="132" spans="1:17" s="448" customFormat="1" ht="15.75" customHeight="1">
      <c r="A132" s="349"/>
      <c r="B132" s="358" t="s">
        <v>31</v>
      </c>
      <c r="C132" s="353"/>
      <c r="D132" s="43"/>
      <c r="E132" s="43"/>
      <c r="F132" s="359"/>
      <c r="G132" s="380"/>
      <c r="H132" s="266"/>
      <c r="I132" s="266"/>
      <c r="J132" s="266"/>
      <c r="K132" s="266"/>
      <c r="L132" s="329"/>
      <c r="M132" s="330"/>
      <c r="N132" s="330"/>
      <c r="O132" s="330"/>
      <c r="P132" s="330"/>
      <c r="Q132" s="452"/>
    </row>
    <row r="133" spans="1:17" s="448" customFormat="1" ht="15.75" customHeight="1">
      <c r="A133" s="349">
        <v>22</v>
      </c>
      <c r="B133" s="785" t="s">
        <v>67</v>
      </c>
      <c r="C133" s="353">
        <v>4864797</v>
      </c>
      <c r="D133" s="39" t="s">
        <v>12</v>
      </c>
      <c r="E133" s="40" t="s">
        <v>330</v>
      </c>
      <c r="F133" s="359">
        <v>-100</v>
      </c>
      <c r="G133" s="329">
        <v>44520</v>
      </c>
      <c r="H133" s="266">
        <v>41967</v>
      </c>
      <c r="I133" s="266">
        <f>G133-H133</f>
        <v>2553</v>
      </c>
      <c r="J133" s="266">
        <f>$F133*I133</f>
        <v>-255300</v>
      </c>
      <c r="K133" s="266">
        <f>J133/1000000</f>
        <v>-0.2553</v>
      </c>
      <c r="L133" s="329">
        <v>1823</v>
      </c>
      <c r="M133" s="266">
        <v>1823</v>
      </c>
      <c r="N133" s="330">
        <f>L133-M133</f>
        <v>0</v>
      </c>
      <c r="O133" s="330">
        <f>$F133*N133</f>
        <v>0</v>
      </c>
      <c r="P133" s="330">
        <f>O133/1000000</f>
        <v>0</v>
      </c>
      <c r="Q133" s="452"/>
    </row>
    <row r="134" spans="1:17" s="448" customFormat="1" ht="15.75" customHeight="1">
      <c r="A134" s="349">
        <v>23</v>
      </c>
      <c r="B134" s="785" t="s">
        <v>139</v>
      </c>
      <c r="C134" s="353">
        <v>4865086</v>
      </c>
      <c r="D134" s="39" t="s">
        <v>12</v>
      </c>
      <c r="E134" s="40" t="s">
        <v>330</v>
      </c>
      <c r="F134" s="359">
        <v>-100</v>
      </c>
      <c r="G134" s="329">
        <v>26262</v>
      </c>
      <c r="H134" s="266">
        <v>26262</v>
      </c>
      <c r="I134" s="266">
        <f>G134-H134</f>
        <v>0</v>
      </c>
      <c r="J134" s="266">
        <f>$F134*I134</f>
        <v>0</v>
      </c>
      <c r="K134" s="266">
        <f>J134/1000000</f>
        <v>0</v>
      </c>
      <c r="L134" s="329">
        <v>51738</v>
      </c>
      <c r="M134" s="266">
        <v>51572</v>
      </c>
      <c r="N134" s="330">
        <f>L134-M134</f>
        <v>166</v>
      </c>
      <c r="O134" s="330">
        <f>$F134*N134</f>
        <v>-16600</v>
      </c>
      <c r="P134" s="330">
        <f>O134/1000000</f>
        <v>-0.0166</v>
      </c>
      <c r="Q134" s="452"/>
    </row>
    <row r="135" spans="1:17" s="448" customFormat="1" ht="15.75" customHeight="1">
      <c r="A135" s="349"/>
      <c r="B135" s="352" t="s">
        <v>68</v>
      </c>
      <c r="C135" s="353"/>
      <c r="D135" s="39"/>
      <c r="E135" s="39"/>
      <c r="F135" s="359"/>
      <c r="G135" s="380"/>
      <c r="H135" s="266"/>
      <c r="I135" s="266"/>
      <c r="J135" s="266"/>
      <c r="K135" s="266"/>
      <c r="L135" s="329"/>
      <c r="M135" s="330"/>
      <c r="N135" s="330"/>
      <c r="O135" s="330"/>
      <c r="P135" s="330"/>
      <c r="Q135" s="452"/>
    </row>
    <row r="136" spans="1:17" s="448" customFormat="1" ht="14.25" customHeight="1">
      <c r="A136" s="349">
        <v>24</v>
      </c>
      <c r="B136" s="350" t="s">
        <v>61</v>
      </c>
      <c r="C136" s="353">
        <v>4902568</v>
      </c>
      <c r="D136" s="39" t="s">
        <v>12</v>
      </c>
      <c r="E136" s="40" t="s">
        <v>330</v>
      </c>
      <c r="F136" s="359">
        <v>-100</v>
      </c>
      <c r="G136" s="329">
        <v>997339</v>
      </c>
      <c r="H136" s="330">
        <v>997340</v>
      </c>
      <c r="I136" s="266">
        <f>G136-H136</f>
        <v>-1</v>
      </c>
      <c r="J136" s="266">
        <f>$F136*I136</f>
        <v>100</v>
      </c>
      <c r="K136" s="266">
        <f>J136/1000000</f>
        <v>0.0001</v>
      </c>
      <c r="L136" s="329">
        <v>3798</v>
      </c>
      <c r="M136" s="330">
        <v>3816</v>
      </c>
      <c r="N136" s="330">
        <f>L136-M136</f>
        <v>-18</v>
      </c>
      <c r="O136" s="330">
        <f>$F136*N136</f>
        <v>1800</v>
      </c>
      <c r="P136" s="330">
        <f>O136/1000000</f>
        <v>0.0018</v>
      </c>
      <c r="Q136" s="452"/>
    </row>
    <row r="137" spans="1:17" s="448" customFormat="1" ht="15.75" customHeight="1">
      <c r="A137" s="349">
        <v>25</v>
      </c>
      <c r="B137" s="350" t="s">
        <v>69</v>
      </c>
      <c r="C137" s="353">
        <v>4902549</v>
      </c>
      <c r="D137" s="39" t="s">
        <v>12</v>
      </c>
      <c r="E137" s="40" t="s">
        <v>330</v>
      </c>
      <c r="F137" s="359">
        <v>-100</v>
      </c>
      <c r="G137" s="329">
        <v>999748</v>
      </c>
      <c r="H137" s="330">
        <v>999748</v>
      </c>
      <c r="I137" s="266">
        <f>G137-H137</f>
        <v>0</v>
      </c>
      <c r="J137" s="266">
        <f>$F137*I137</f>
        <v>0</v>
      </c>
      <c r="K137" s="266">
        <f>J137/1000000</f>
        <v>0</v>
      </c>
      <c r="L137" s="329">
        <v>999983</v>
      </c>
      <c r="M137" s="330">
        <v>999983</v>
      </c>
      <c r="N137" s="330">
        <f>L137-M137</f>
        <v>0</v>
      </c>
      <c r="O137" s="330">
        <f>$F137*N137</f>
        <v>0</v>
      </c>
      <c r="P137" s="330">
        <f>O137/1000000</f>
        <v>0</v>
      </c>
      <c r="Q137" s="464"/>
    </row>
    <row r="138" spans="1:17" s="448" customFormat="1" ht="15.75" customHeight="1">
      <c r="A138" s="349">
        <v>26</v>
      </c>
      <c r="B138" s="350" t="s">
        <v>81</v>
      </c>
      <c r="C138" s="353">
        <v>4902527</v>
      </c>
      <c r="D138" s="39" t="s">
        <v>12</v>
      </c>
      <c r="E138" s="40" t="s">
        <v>330</v>
      </c>
      <c r="F138" s="359">
        <v>-100</v>
      </c>
      <c r="G138" s="329">
        <v>225</v>
      </c>
      <c r="H138" s="330">
        <v>225</v>
      </c>
      <c r="I138" s="266">
        <f>G138-H138</f>
        <v>0</v>
      </c>
      <c r="J138" s="266">
        <f>$F138*I138</f>
        <v>0</v>
      </c>
      <c r="K138" s="266">
        <f>J138/1000000</f>
        <v>0</v>
      </c>
      <c r="L138" s="329">
        <v>999991</v>
      </c>
      <c r="M138" s="330">
        <v>999991</v>
      </c>
      <c r="N138" s="330">
        <f>L138-M138</f>
        <v>0</v>
      </c>
      <c r="O138" s="330">
        <f>$F138*N138</f>
        <v>0</v>
      </c>
      <c r="P138" s="330">
        <f>O138/1000000</f>
        <v>0</v>
      </c>
      <c r="Q138" s="452"/>
    </row>
    <row r="139" spans="1:17" s="448" customFormat="1" ht="15.75" customHeight="1">
      <c r="A139" s="349">
        <v>27</v>
      </c>
      <c r="B139" s="350" t="s">
        <v>70</v>
      </c>
      <c r="C139" s="353">
        <v>4902538</v>
      </c>
      <c r="D139" s="39" t="s">
        <v>12</v>
      </c>
      <c r="E139" s="40" t="s">
        <v>330</v>
      </c>
      <c r="F139" s="359">
        <v>-100</v>
      </c>
      <c r="G139" s="329">
        <v>999762</v>
      </c>
      <c r="H139" s="330">
        <v>999762</v>
      </c>
      <c r="I139" s="266">
        <f>G139-H139</f>
        <v>0</v>
      </c>
      <c r="J139" s="266">
        <f>$F139*I139</f>
        <v>0</v>
      </c>
      <c r="K139" s="266">
        <f>J139/1000000</f>
        <v>0</v>
      </c>
      <c r="L139" s="329">
        <v>999987</v>
      </c>
      <c r="M139" s="330">
        <v>999987</v>
      </c>
      <c r="N139" s="330">
        <f>L139-M139</f>
        <v>0</v>
      </c>
      <c r="O139" s="330">
        <f>$F139*N139</f>
        <v>0</v>
      </c>
      <c r="P139" s="330">
        <f>O139/1000000</f>
        <v>0</v>
      </c>
      <c r="Q139" s="452"/>
    </row>
    <row r="140" spans="1:17" s="448" customFormat="1" ht="15.75" customHeight="1">
      <c r="A140" s="349"/>
      <c r="B140" s="352" t="s">
        <v>71</v>
      </c>
      <c r="C140" s="353"/>
      <c r="D140" s="39"/>
      <c r="E140" s="39"/>
      <c r="F140" s="359"/>
      <c r="G140" s="380"/>
      <c r="H140" s="266"/>
      <c r="I140" s="266"/>
      <c r="J140" s="266"/>
      <c r="K140" s="266"/>
      <c r="L140" s="329"/>
      <c r="M140" s="330"/>
      <c r="N140" s="330"/>
      <c r="O140" s="330"/>
      <c r="P140" s="330"/>
      <c r="Q140" s="452"/>
    </row>
    <row r="141" spans="1:17" s="448" customFormat="1" ht="15.75" customHeight="1">
      <c r="A141" s="349">
        <v>28</v>
      </c>
      <c r="B141" s="350" t="s">
        <v>72</v>
      </c>
      <c r="C141" s="353">
        <v>4902540</v>
      </c>
      <c r="D141" s="39" t="s">
        <v>12</v>
      </c>
      <c r="E141" s="40" t="s">
        <v>330</v>
      </c>
      <c r="F141" s="359">
        <v>-100</v>
      </c>
      <c r="G141" s="329">
        <v>6021</v>
      </c>
      <c r="H141" s="330">
        <v>5827</v>
      </c>
      <c r="I141" s="266">
        <f>G141-H141</f>
        <v>194</v>
      </c>
      <c r="J141" s="266">
        <f>$F141*I141</f>
        <v>-19400</v>
      </c>
      <c r="K141" s="266">
        <f>J141/1000000</f>
        <v>-0.0194</v>
      </c>
      <c r="L141" s="329">
        <v>11098</v>
      </c>
      <c r="M141" s="330">
        <v>11077</v>
      </c>
      <c r="N141" s="330">
        <f>L141-M141</f>
        <v>21</v>
      </c>
      <c r="O141" s="330">
        <f>$F141*N141</f>
        <v>-2100</v>
      </c>
      <c r="P141" s="330">
        <f>O141/1000000</f>
        <v>-0.0021</v>
      </c>
      <c r="Q141" s="464"/>
    </row>
    <row r="142" spans="1:17" s="448" customFormat="1" ht="15.75" customHeight="1">
      <c r="A142" s="349">
        <v>29</v>
      </c>
      <c r="B142" s="350" t="s">
        <v>73</v>
      </c>
      <c r="C142" s="353">
        <v>4902520</v>
      </c>
      <c r="D142" s="39" t="s">
        <v>12</v>
      </c>
      <c r="E142" s="40" t="s">
        <v>330</v>
      </c>
      <c r="F142" s="353">
        <v>-100</v>
      </c>
      <c r="G142" s="329">
        <v>5660</v>
      </c>
      <c r="H142" s="330">
        <v>5437</v>
      </c>
      <c r="I142" s="266">
        <f>G142-H142</f>
        <v>223</v>
      </c>
      <c r="J142" s="266">
        <f>$F142*I142</f>
        <v>-22300</v>
      </c>
      <c r="K142" s="266">
        <f>J142/1000000</f>
        <v>-0.0223</v>
      </c>
      <c r="L142" s="329">
        <v>937</v>
      </c>
      <c r="M142" s="330">
        <v>535</v>
      </c>
      <c r="N142" s="330">
        <f>L142-M142</f>
        <v>402</v>
      </c>
      <c r="O142" s="330">
        <f>$F142*N142</f>
        <v>-40200</v>
      </c>
      <c r="P142" s="330">
        <f>O142/1000000</f>
        <v>-0.0402</v>
      </c>
      <c r="Q142" s="680"/>
    </row>
    <row r="143" spans="1:17" s="488" customFormat="1" ht="15.75" customHeight="1" thickBot="1">
      <c r="A143" s="450">
        <v>30</v>
      </c>
      <c r="B143" s="684" t="s">
        <v>74</v>
      </c>
      <c r="C143" s="354">
        <v>4902536</v>
      </c>
      <c r="D143" s="86" t="s">
        <v>12</v>
      </c>
      <c r="E143" s="491" t="s">
        <v>330</v>
      </c>
      <c r="F143" s="354">
        <v>-100</v>
      </c>
      <c r="G143" s="450">
        <v>25756</v>
      </c>
      <c r="H143" s="451">
        <v>25649</v>
      </c>
      <c r="I143" s="451">
        <f>G143-H143</f>
        <v>107</v>
      </c>
      <c r="J143" s="451">
        <f>$F143*I143</f>
        <v>-10700</v>
      </c>
      <c r="K143" s="451">
        <f>J143/1000000</f>
        <v>-0.0107</v>
      </c>
      <c r="L143" s="450">
        <v>6622</v>
      </c>
      <c r="M143" s="451">
        <v>6408</v>
      </c>
      <c r="N143" s="451">
        <f>L143-M143</f>
        <v>214</v>
      </c>
      <c r="O143" s="451">
        <f>$F143*N143</f>
        <v>-21400</v>
      </c>
      <c r="P143" s="451">
        <f>O143/1000000</f>
        <v>-0.0214</v>
      </c>
      <c r="Q143" s="450"/>
    </row>
    <row r="144" ht="13.5" thickTop="1"/>
    <row r="145" spans="4:16" ht="16.5">
      <c r="D145" s="20"/>
      <c r="K145" s="404">
        <f>SUM(K102:K143)</f>
        <v>-0.4227363566666668</v>
      </c>
      <c r="L145" s="50"/>
      <c r="M145" s="50"/>
      <c r="N145" s="50"/>
      <c r="O145" s="50"/>
      <c r="P145" s="382">
        <f>SUM(P102:P143)</f>
        <v>-0.06889995999999998</v>
      </c>
    </row>
    <row r="146" spans="11:16" ht="14.25">
      <c r="K146" s="50"/>
      <c r="L146" s="50"/>
      <c r="M146" s="50"/>
      <c r="N146" s="50"/>
      <c r="O146" s="50"/>
      <c r="P146" s="50"/>
    </row>
    <row r="147" spans="11:16" ht="14.25">
      <c r="K147" s="50"/>
      <c r="L147" s="50"/>
      <c r="M147" s="50"/>
      <c r="N147" s="50"/>
      <c r="O147" s="50"/>
      <c r="P147" s="50"/>
    </row>
    <row r="148" spans="17:18" ht="12.75">
      <c r="Q148" s="391" t="str">
        <f>NDPL!Q1</f>
        <v>APRIL-2019</v>
      </c>
      <c r="R148" s="245"/>
    </row>
    <row r="149" ht="13.5" thickBot="1"/>
    <row r="150" spans="1:17" ht="44.25" customHeight="1">
      <c r="A150" s="322"/>
      <c r="B150" s="320" t="s">
        <v>142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7"/>
    </row>
    <row r="151" spans="1:17" ht="19.5" customHeight="1">
      <c r="A151" s="225"/>
      <c r="B151" s="271" t="s">
        <v>143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8"/>
    </row>
    <row r="152" spans="1:17" ht="19.5" customHeight="1">
      <c r="A152" s="225"/>
      <c r="B152" s="267" t="s">
        <v>237</v>
      </c>
      <c r="C152" s="17"/>
      <c r="D152" s="17"/>
      <c r="E152" s="17"/>
      <c r="F152" s="17"/>
      <c r="G152" s="17"/>
      <c r="H152" s="17"/>
      <c r="I152" s="17"/>
      <c r="J152" s="17"/>
      <c r="K152" s="194">
        <f>K62</f>
        <v>-1.7707927999999995</v>
      </c>
      <c r="L152" s="194"/>
      <c r="M152" s="194"/>
      <c r="N152" s="194"/>
      <c r="O152" s="194"/>
      <c r="P152" s="194">
        <f>P62</f>
        <v>0.40893330000000006</v>
      </c>
      <c r="Q152" s="48"/>
    </row>
    <row r="153" spans="1:17" ht="19.5" customHeight="1">
      <c r="A153" s="225"/>
      <c r="B153" s="267" t="s">
        <v>238</v>
      </c>
      <c r="C153" s="17"/>
      <c r="D153" s="17"/>
      <c r="E153" s="17"/>
      <c r="F153" s="17"/>
      <c r="G153" s="17"/>
      <c r="H153" s="17"/>
      <c r="I153" s="17"/>
      <c r="J153" s="17"/>
      <c r="K153" s="405">
        <f>K145</f>
        <v>-0.4227363566666668</v>
      </c>
      <c r="L153" s="194"/>
      <c r="M153" s="194"/>
      <c r="N153" s="194"/>
      <c r="O153" s="194"/>
      <c r="P153" s="194">
        <f>P145</f>
        <v>-0.06889995999999998</v>
      </c>
      <c r="Q153" s="48"/>
    </row>
    <row r="154" spans="1:17" ht="19.5" customHeight="1">
      <c r="A154" s="225"/>
      <c r="B154" s="267" t="s">
        <v>144</v>
      </c>
      <c r="C154" s="17"/>
      <c r="D154" s="17"/>
      <c r="E154" s="17"/>
      <c r="F154" s="17"/>
      <c r="G154" s="17"/>
      <c r="H154" s="17"/>
      <c r="I154" s="17"/>
      <c r="J154" s="17"/>
      <c r="K154" s="405">
        <f>'ROHTAK ROAD'!K42</f>
        <v>-0.1139875</v>
      </c>
      <c r="L154" s="194"/>
      <c r="M154" s="194"/>
      <c r="N154" s="194"/>
      <c r="O154" s="194"/>
      <c r="P154" s="405">
        <f>'ROHTAK ROAD'!P42</f>
        <v>0.0332625</v>
      </c>
      <c r="Q154" s="48"/>
    </row>
    <row r="155" spans="1:17" ht="19.5" customHeight="1">
      <c r="A155" s="225"/>
      <c r="B155" s="267" t="s">
        <v>145</v>
      </c>
      <c r="C155" s="17"/>
      <c r="D155" s="17"/>
      <c r="E155" s="17"/>
      <c r="F155" s="17"/>
      <c r="G155" s="17"/>
      <c r="H155" s="17"/>
      <c r="I155" s="17"/>
      <c r="J155" s="17"/>
      <c r="K155" s="405">
        <f>SUM(K152:K154)</f>
        <v>-2.307516656666666</v>
      </c>
      <c r="L155" s="194"/>
      <c r="M155" s="194"/>
      <c r="N155" s="194"/>
      <c r="O155" s="194"/>
      <c r="P155" s="405">
        <f>SUM(P152:P154)</f>
        <v>0.37329584000000005</v>
      </c>
      <c r="Q155" s="48"/>
    </row>
    <row r="156" spans="1:17" ht="19.5" customHeight="1">
      <c r="A156" s="225"/>
      <c r="B156" s="271" t="s">
        <v>146</v>
      </c>
      <c r="C156" s="17"/>
      <c r="D156" s="17"/>
      <c r="E156" s="17"/>
      <c r="F156" s="17"/>
      <c r="G156" s="17"/>
      <c r="H156" s="17"/>
      <c r="I156" s="17"/>
      <c r="J156" s="17"/>
      <c r="K156" s="194"/>
      <c r="L156" s="194"/>
      <c r="M156" s="194"/>
      <c r="N156" s="194"/>
      <c r="O156" s="194"/>
      <c r="P156" s="194"/>
      <c r="Q156" s="48"/>
    </row>
    <row r="157" spans="1:17" ht="19.5" customHeight="1">
      <c r="A157" s="225"/>
      <c r="B157" s="267" t="s">
        <v>239</v>
      </c>
      <c r="C157" s="17"/>
      <c r="D157" s="17"/>
      <c r="E157" s="17"/>
      <c r="F157" s="17"/>
      <c r="G157" s="17"/>
      <c r="H157" s="17"/>
      <c r="I157" s="17"/>
      <c r="J157" s="17"/>
      <c r="K157" s="194">
        <f>K94</f>
        <v>-2.058</v>
      </c>
      <c r="L157" s="194"/>
      <c r="M157" s="194"/>
      <c r="N157" s="194"/>
      <c r="O157" s="194"/>
      <c r="P157" s="194">
        <f>P94</f>
        <v>0.7360000000000001</v>
      </c>
      <c r="Q157" s="48"/>
    </row>
    <row r="158" spans="1:17" ht="19.5" customHeight="1" thickBot="1">
      <c r="A158" s="226"/>
      <c r="B158" s="321" t="s">
        <v>147</v>
      </c>
      <c r="C158" s="49"/>
      <c r="D158" s="49"/>
      <c r="E158" s="49"/>
      <c r="F158" s="49"/>
      <c r="G158" s="49"/>
      <c r="H158" s="49"/>
      <c r="I158" s="49"/>
      <c r="J158" s="49"/>
      <c r="K158" s="406">
        <f>SUM(K155:K157)</f>
        <v>-4.365516656666665</v>
      </c>
      <c r="L158" s="192"/>
      <c r="M158" s="192"/>
      <c r="N158" s="192"/>
      <c r="O158" s="192"/>
      <c r="P158" s="191">
        <f>SUM(P155:P157)</f>
        <v>1.1092958400000001</v>
      </c>
      <c r="Q158" s="193"/>
    </row>
    <row r="159" ht="12.75">
      <c r="A159" s="225"/>
    </row>
    <row r="160" ht="12.75">
      <c r="A160" s="225"/>
    </row>
    <row r="161" ht="12.75">
      <c r="A161" s="225"/>
    </row>
    <row r="162" ht="13.5" thickBot="1">
      <c r="A162" s="226"/>
    </row>
    <row r="163" spans="1:17" ht="12.75">
      <c r="A163" s="219"/>
      <c r="B163" s="220"/>
      <c r="C163" s="220"/>
      <c r="D163" s="220"/>
      <c r="E163" s="220"/>
      <c r="F163" s="220"/>
      <c r="G163" s="220"/>
      <c r="H163" s="46"/>
      <c r="I163" s="46"/>
      <c r="J163" s="46"/>
      <c r="K163" s="46"/>
      <c r="L163" s="46"/>
      <c r="M163" s="46"/>
      <c r="N163" s="46"/>
      <c r="O163" s="46"/>
      <c r="P163" s="46"/>
      <c r="Q163" s="47"/>
    </row>
    <row r="164" spans="1:17" ht="23.25">
      <c r="A164" s="227" t="s">
        <v>311</v>
      </c>
      <c r="B164" s="211"/>
      <c r="C164" s="211"/>
      <c r="D164" s="211"/>
      <c r="E164" s="211"/>
      <c r="F164" s="211"/>
      <c r="G164" s="211"/>
      <c r="H164" s="17"/>
      <c r="I164" s="17"/>
      <c r="J164" s="17"/>
      <c r="K164" s="17"/>
      <c r="L164" s="17"/>
      <c r="M164" s="17"/>
      <c r="N164" s="17"/>
      <c r="O164" s="17"/>
      <c r="P164" s="17"/>
      <c r="Q164" s="48"/>
    </row>
    <row r="165" spans="1:17" ht="12.75">
      <c r="A165" s="221"/>
      <c r="B165" s="211"/>
      <c r="C165" s="211"/>
      <c r="D165" s="211"/>
      <c r="E165" s="211"/>
      <c r="F165" s="211"/>
      <c r="G165" s="211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2.75">
      <c r="A166" s="222"/>
      <c r="B166" s="223"/>
      <c r="C166" s="223"/>
      <c r="D166" s="223"/>
      <c r="E166" s="223"/>
      <c r="F166" s="223"/>
      <c r="G166" s="223"/>
      <c r="H166" s="17"/>
      <c r="I166" s="17"/>
      <c r="J166" s="17"/>
      <c r="K166" s="237" t="s">
        <v>323</v>
      </c>
      <c r="L166" s="17"/>
      <c r="M166" s="17"/>
      <c r="N166" s="17"/>
      <c r="O166" s="17"/>
      <c r="P166" s="237" t="s">
        <v>324</v>
      </c>
      <c r="Q166" s="48"/>
    </row>
    <row r="167" spans="1:17" ht="12.75">
      <c r="A167" s="224"/>
      <c r="B167" s="126"/>
      <c r="C167" s="126"/>
      <c r="D167" s="126"/>
      <c r="E167" s="126"/>
      <c r="F167" s="126"/>
      <c r="G167" s="126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2.75">
      <c r="A168" s="224"/>
      <c r="B168" s="126"/>
      <c r="C168" s="126"/>
      <c r="D168" s="126"/>
      <c r="E168" s="126"/>
      <c r="F168" s="126"/>
      <c r="G168" s="126"/>
      <c r="H168" s="17"/>
      <c r="I168" s="17"/>
      <c r="J168" s="17"/>
      <c r="K168" s="17"/>
      <c r="L168" s="17"/>
      <c r="M168" s="17"/>
      <c r="N168" s="17"/>
      <c r="O168" s="17"/>
      <c r="P168" s="17"/>
      <c r="Q168" s="48"/>
    </row>
    <row r="169" spans="1:17" ht="18">
      <c r="A169" s="228" t="s">
        <v>314</v>
      </c>
      <c r="B169" s="212"/>
      <c r="C169" s="212"/>
      <c r="D169" s="213"/>
      <c r="E169" s="213"/>
      <c r="F169" s="214"/>
      <c r="G169" s="213"/>
      <c r="H169" s="17"/>
      <c r="I169" s="17"/>
      <c r="J169" s="17"/>
      <c r="K169" s="383">
        <f>K158</f>
        <v>-4.365516656666665</v>
      </c>
      <c r="L169" s="213" t="s">
        <v>312</v>
      </c>
      <c r="M169" s="17"/>
      <c r="N169" s="17"/>
      <c r="O169" s="17"/>
      <c r="P169" s="383">
        <f>P158</f>
        <v>1.1092958400000001</v>
      </c>
      <c r="Q169" s="234" t="s">
        <v>312</v>
      </c>
    </row>
    <row r="170" spans="1:17" ht="18">
      <c r="A170" s="229"/>
      <c r="B170" s="215"/>
      <c r="C170" s="215"/>
      <c r="D170" s="211"/>
      <c r="E170" s="211"/>
      <c r="F170" s="216"/>
      <c r="G170" s="211"/>
      <c r="H170" s="17"/>
      <c r="I170" s="17"/>
      <c r="J170" s="17"/>
      <c r="K170" s="384"/>
      <c r="L170" s="211"/>
      <c r="M170" s="17"/>
      <c r="N170" s="17"/>
      <c r="O170" s="17"/>
      <c r="P170" s="384"/>
      <c r="Q170" s="235"/>
    </row>
    <row r="171" spans="1:17" ht="18">
      <c r="A171" s="230" t="s">
        <v>313</v>
      </c>
      <c r="B171" s="217"/>
      <c r="C171" s="44"/>
      <c r="D171" s="211"/>
      <c r="E171" s="211"/>
      <c r="F171" s="218"/>
      <c r="G171" s="213"/>
      <c r="H171" s="17"/>
      <c r="I171" s="17"/>
      <c r="J171" s="17"/>
      <c r="K171" s="384">
        <f>'STEPPED UP GENCO'!K44</f>
        <v>-2.745045216</v>
      </c>
      <c r="L171" s="213" t="s">
        <v>312</v>
      </c>
      <c r="M171" s="17"/>
      <c r="N171" s="17"/>
      <c r="O171" s="17"/>
      <c r="P171" s="384">
        <f>'STEPPED UP GENCO'!P44</f>
        <v>-0.0011662469999999998</v>
      </c>
      <c r="Q171" s="234" t="s">
        <v>312</v>
      </c>
    </row>
    <row r="172" spans="1:17" ht="12.75">
      <c r="A172" s="225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8"/>
    </row>
    <row r="173" spans="1:17" ht="12.75">
      <c r="A173" s="225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8"/>
    </row>
    <row r="174" spans="1:17" ht="12.75">
      <c r="A174" s="225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8"/>
    </row>
    <row r="175" spans="1:17" ht="20.25">
      <c r="A175" s="225"/>
      <c r="B175" s="17"/>
      <c r="C175" s="17"/>
      <c r="D175" s="17"/>
      <c r="E175" s="17"/>
      <c r="F175" s="17"/>
      <c r="G175" s="17"/>
      <c r="H175" s="212"/>
      <c r="I175" s="212"/>
      <c r="J175" s="231" t="s">
        <v>315</v>
      </c>
      <c r="K175" s="340">
        <f>SUM(K169:K174)</f>
        <v>-7.110561872666665</v>
      </c>
      <c r="L175" s="231" t="s">
        <v>312</v>
      </c>
      <c r="M175" s="126"/>
      <c r="N175" s="17"/>
      <c r="O175" s="17"/>
      <c r="P175" s="340">
        <f>SUM(P169:P174)</f>
        <v>1.1081295930000001</v>
      </c>
      <c r="Q175" s="360" t="s">
        <v>312</v>
      </c>
    </row>
    <row r="176" spans="1:17" ht="13.5" thickBot="1">
      <c r="A176" s="226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150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2" max="255" man="1"/>
    <brk id="96" max="255" man="1"/>
    <brk id="14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view="pageBreakPreview" zoomScale="85" zoomScaleNormal="70" zoomScaleSheetLayoutView="85" workbookViewId="0" topLeftCell="A13">
      <selection activeCell="D123" sqref="D123:E123"/>
    </sheetView>
  </sheetViews>
  <sheetFormatPr defaultColWidth="9.140625" defaultRowHeight="12.75"/>
  <cols>
    <col min="1" max="1" width="7.421875" style="448" customWidth="1"/>
    <col min="2" max="2" width="29.57421875" style="448" customWidth="1"/>
    <col min="3" max="3" width="13.28125" style="448" customWidth="1"/>
    <col min="4" max="4" width="9.00390625" style="448" customWidth="1"/>
    <col min="5" max="5" width="16.57421875" style="448" customWidth="1"/>
    <col min="6" max="6" width="10.8515625" style="448" customWidth="1"/>
    <col min="7" max="7" width="14.00390625" style="448" customWidth="1"/>
    <col min="8" max="8" width="13.421875" style="448" customWidth="1"/>
    <col min="9" max="9" width="11.8515625" style="448" customWidth="1"/>
    <col min="10" max="10" width="16.28125" style="448" customWidth="1"/>
    <col min="11" max="11" width="15.7109375" style="448" customWidth="1"/>
    <col min="12" max="12" width="13.421875" style="448" customWidth="1"/>
    <col min="13" max="13" width="16.28125" style="448" customWidth="1"/>
    <col min="14" max="14" width="12.140625" style="448" customWidth="1"/>
    <col min="15" max="15" width="15.28125" style="448" customWidth="1"/>
    <col min="16" max="16" width="15.140625" style="448" customWidth="1"/>
    <col min="17" max="17" width="29.421875" style="448" customWidth="1"/>
    <col min="18" max="19" width="9.140625" style="448" hidden="1" customWidth="1"/>
    <col min="20" max="16384" width="9.140625" style="448" customWidth="1"/>
  </cols>
  <sheetData>
    <row r="1" spans="1:17" s="581" customFormat="1" ht="13.5" customHeight="1">
      <c r="A1" s="292" t="s">
        <v>225</v>
      </c>
      <c r="P1" s="823" t="str">
        <f>NDPL!$Q$1</f>
        <v>APRIL-2019</v>
      </c>
      <c r="Q1" s="823"/>
    </row>
    <row r="2" s="581" customFormat="1" ht="13.5" customHeight="1">
      <c r="A2" s="292" t="s">
        <v>226</v>
      </c>
    </row>
    <row r="3" s="581" customFormat="1" ht="13.5" customHeight="1">
      <c r="A3" s="292" t="s">
        <v>148</v>
      </c>
    </row>
    <row r="4" spans="1:16" s="581" customFormat="1" ht="13.5" customHeight="1" thickBot="1">
      <c r="A4" s="824" t="s">
        <v>185</v>
      </c>
      <c r="G4" s="267"/>
      <c r="H4" s="267"/>
      <c r="I4" s="821" t="s">
        <v>378</v>
      </c>
      <c r="J4" s="267"/>
      <c r="K4" s="267"/>
      <c r="L4" s="267"/>
      <c r="M4" s="267"/>
      <c r="N4" s="821" t="s">
        <v>379</v>
      </c>
      <c r="O4" s="267"/>
      <c r="P4" s="267"/>
    </row>
    <row r="5" spans="1:17" ht="36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30/04/2019</v>
      </c>
      <c r="H5" s="508" t="str">
        <f>NDPL!H5</f>
        <v>INTIAL READING 01/04/2019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30/04/2019</v>
      </c>
      <c r="M5" s="508" t="str">
        <f>NDPL!H5</f>
        <v>INTIAL READING 01/04/2019</v>
      </c>
      <c r="N5" s="508" t="s">
        <v>4</v>
      </c>
      <c r="O5" s="508" t="s">
        <v>5</v>
      </c>
      <c r="P5" s="508" t="s">
        <v>6</v>
      </c>
      <c r="Q5" s="529" t="s">
        <v>293</v>
      </c>
    </row>
    <row r="6" ht="2.25" customHeight="1" hidden="1" thickBot="1" thickTop="1"/>
    <row r="7" spans="1:17" ht="19.5" customHeight="1" thickTop="1">
      <c r="A7" s="268"/>
      <c r="B7" s="269" t="s">
        <v>149</v>
      </c>
      <c r="C7" s="270"/>
      <c r="D7" s="35"/>
      <c r="E7" s="35"/>
      <c r="F7" s="35"/>
      <c r="G7" s="28"/>
      <c r="H7" s="460"/>
      <c r="I7" s="460"/>
      <c r="J7" s="460"/>
      <c r="K7" s="460"/>
      <c r="L7" s="461"/>
      <c r="M7" s="460"/>
      <c r="N7" s="460"/>
      <c r="O7" s="460"/>
      <c r="P7" s="460"/>
      <c r="Q7" s="536"/>
    </row>
    <row r="8" spans="1:17" ht="16.5" customHeight="1">
      <c r="A8" s="257">
        <v>1</v>
      </c>
      <c r="B8" s="300" t="s">
        <v>150</v>
      </c>
      <c r="C8" s="301">
        <v>4865170</v>
      </c>
      <c r="D8" s="120" t="s">
        <v>12</v>
      </c>
      <c r="E8" s="92" t="s">
        <v>330</v>
      </c>
      <c r="F8" s="308">
        <v>5000</v>
      </c>
      <c r="G8" s="329">
        <v>999302</v>
      </c>
      <c r="H8" s="330">
        <v>999362</v>
      </c>
      <c r="I8" s="310">
        <f aca="true" t="shared" si="0" ref="I8:I16">G8-H8</f>
        <v>-60</v>
      </c>
      <c r="J8" s="310">
        <f aca="true" t="shared" si="1" ref="J8:J16">$F8*I8</f>
        <v>-300000</v>
      </c>
      <c r="K8" s="310">
        <f aca="true" t="shared" si="2" ref="K8:K16">J8/1000000</f>
        <v>-0.3</v>
      </c>
      <c r="L8" s="329">
        <v>998888</v>
      </c>
      <c r="M8" s="330">
        <v>998900</v>
      </c>
      <c r="N8" s="310">
        <f aca="true" t="shared" si="3" ref="N8:N16">L8-M8</f>
        <v>-12</v>
      </c>
      <c r="O8" s="310">
        <f aca="true" t="shared" si="4" ref="O8:O16">$F8*N8</f>
        <v>-60000</v>
      </c>
      <c r="P8" s="310">
        <f aca="true" t="shared" si="5" ref="P8:P16">O8/1000000</f>
        <v>-0.06</v>
      </c>
      <c r="Q8" s="464"/>
    </row>
    <row r="9" spans="1:17" ht="16.5" customHeight="1">
      <c r="A9" s="257">
        <v>2</v>
      </c>
      <c r="B9" s="300" t="s">
        <v>151</v>
      </c>
      <c r="C9" s="301">
        <v>4865095</v>
      </c>
      <c r="D9" s="120" t="s">
        <v>12</v>
      </c>
      <c r="E9" s="92" t="s">
        <v>330</v>
      </c>
      <c r="F9" s="308">
        <v>1333.33</v>
      </c>
      <c r="G9" s="329">
        <v>981221</v>
      </c>
      <c r="H9" s="330">
        <v>981591</v>
      </c>
      <c r="I9" s="310">
        <f t="shared" si="0"/>
        <v>-370</v>
      </c>
      <c r="J9" s="310">
        <f t="shared" si="1"/>
        <v>-493332.1</v>
      </c>
      <c r="K9" s="310">
        <f t="shared" si="2"/>
        <v>-0.4933321</v>
      </c>
      <c r="L9" s="329">
        <v>670297</v>
      </c>
      <c r="M9" s="330">
        <v>670302</v>
      </c>
      <c r="N9" s="310">
        <f t="shared" si="3"/>
        <v>-5</v>
      </c>
      <c r="O9" s="310">
        <f t="shared" si="4"/>
        <v>-6666.65</v>
      </c>
      <c r="P9" s="462">
        <f t="shared" si="5"/>
        <v>-0.00666665</v>
      </c>
      <c r="Q9" s="470"/>
    </row>
    <row r="10" spans="1:17" ht="16.5" customHeight="1">
      <c r="A10" s="257">
        <v>3</v>
      </c>
      <c r="B10" s="300" t="s">
        <v>152</v>
      </c>
      <c r="C10" s="301">
        <v>4864812</v>
      </c>
      <c r="D10" s="120" t="s">
        <v>12</v>
      </c>
      <c r="E10" s="92" t="s">
        <v>330</v>
      </c>
      <c r="F10" s="308">
        <v>200</v>
      </c>
      <c r="G10" s="329">
        <v>996889</v>
      </c>
      <c r="H10" s="330">
        <v>997443</v>
      </c>
      <c r="I10" s="310">
        <f>G10-H10</f>
        <v>-554</v>
      </c>
      <c r="J10" s="310">
        <f>$F10*I10</f>
        <v>-110800</v>
      </c>
      <c r="K10" s="310">
        <f>J10/1000000</f>
        <v>-0.1108</v>
      </c>
      <c r="L10" s="329">
        <v>2618</v>
      </c>
      <c r="M10" s="330">
        <v>2693</v>
      </c>
      <c r="N10" s="310">
        <f>L10-M10</f>
        <v>-75</v>
      </c>
      <c r="O10" s="310">
        <f>$F10*N10</f>
        <v>-15000</v>
      </c>
      <c r="P10" s="310">
        <f>O10/1000000</f>
        <v>-0.015</v>
      </c>
      <c r="Q10" s="465"/>
    </row>
    <row r="11" spans="1:17" ht="16.5" customHeight="1">
      <c r="A11" s="257">
        <v>4</v>
      </c>
      <c r="B11" s="300" t="s">
        <v>153</v>
      </c>
      <c r="C11" s="301">
        <v>4865127</v>
      </c>
      <c r="D11" s="120" t="s">
        <v>12</v>
      </c>
      <c r="E11" s="92" t="s">
        <v>330</v>
      </c>
      <c r="F11" s="308">
        <v>1333.33</v>
      </c>
      <c r="G11" s="329">
        <v>999855</v>
      </c>
      <c r="H11" s="330">
        <v>999804</v>
      </c>
      <c r="I11" s="310">
        <f t="shared" si="0"/>
        <v>51</v>
      </c>
      <c r="J11" s="310">
        <f t="shared" si="1"/>
        <v>67999.83</v>
      </c>
      <c r="K11" s="310">
        <f t="shared" si="2"/>
        <v>0.06799983</v>
      </c>
      <c r="L11" s="329">
        <v>999641</v>
      </c>
      <c r="M11" s="330">
        <v>999631</v>
      </c>
      <c r="N11" s="310">
        <f t="shared" si="3"/>
        <v>10</v>
      </c>
      <c r="O11" s="310">
        <f t="shared" si="4"/>
        <v>13333.3</v>
      </c>
      <c r="P11" s="310">
        <f t="shared" si="5"/>
        <v>0.0133333</v>
      </c>
      <c r="Q11" s="689"/>
    </row>
    <row r="12" spans="1:17" ht="16.5" customHeight="1">
      <c r="A12" s="257">
        <v>5</v>
      </c>
      <c r="B12" s="300" t="s">
        <v>154</v>
      </c>
      <c r="C12" s="301">
        <v>4865177</v>
      </c>
      <c r="D12" s="120" t="s">
        <v>12</v>
      </c>
      <c r="E12" s="92" t="s">
        <v>330</v>
      </c>
      <c r="F12" s="308">
        <v>1500</v>
      </c>
      <c r="G12" s="329">
        <v>0</v>
      </c>
      <c r="H12" s="330">
        <v>0</v>
      </c>
      <c r="I12" s="310">
        <f t="shared" si="0"/>
        <v>0</v>
      </c>
      <c r="J12" s="310">
        <f t="shared" si="1"/>
        <v>0</v>
      </c>
      <c r="K12" s="310">
        <f t="shared" si="2"/>
        <v>0</v>
      </c>
      <c r="L12" s="329">
        <v>0</v>
      </c>
      <c r="M12" s="330">
        <v>0</v>
      </c>
      <c r="N12" s="310">
        <f t="shared" si="3"/>
        <v>0</v>
      </c>
      <c r="O12" s="310">
        <f t="shared" si="4"/>
        <v>0</v>
      </c>
      <c r="P12" s="310">
        <f t="shared" si="5"/>
        <v>0</v>
      </c>
      <c r="Q12" s="784" t="s">
        <v>471</v>
      </c>
    </row>
    <row r="13" spans="1:17" ht="16.5" customHeight="1">
      <c r="A13" s="257">
        <v>6</v>
      </c>
      <c r="B13" s="300" t="s">
        <v>155</v>
      </c>
      <c r="C13" s="301">
        <v>4865111</v>
      </c>
      <c r="D13" s="120" t="s">
        <v>12</v>
      </c>
      <c r="E13" s="92" t="s">
        <v>330</v>
      </c>
      <c r="F13" s="308">
        <v>100</v>
      </c>
      <c r="G13" s="329">
        <v>18822</v>
      </c>
      <c r="H13" s="330">
        <v>18779</v>
      </c>
      <c r="I13" s="310">
        <f>G13-H13</f>
        <v>43</v>
      </c>
      <c r="J13" s="310">
        <f t="shared" si="1"/>
        <v>4300</v>
      </c>
      <c r="K13" s="310">
        <f t="shared" si="2"/>
        <v>0.0043</v>
      </c>
      <c r="L13" s="329">
        <v>22642</v>
      </c>
      <c r="M13" s="330">
        <v>22635</v>
      </c>
      <c r="N13" s="310">
        <f>L13-M13</f>
        <v>7</v>
      </c>
      <c r="O13" s="310">
        <f t="shared" si="4"/>
        <v>700</v>
      </c>
      <c r="P13" s="310">
        <f t="shared" si="5"/>
        <v>0.0007</v>
      </c>
      <c r="Q13" s="465"/>
    </row>
    <row r="14" spans="1:17" ht="16.5" customHeight="1">
      <c r="A14" s="257">
        <v>7</v>
      </c>
      <c r="B14" s="300" t="s">
        <v>156</v>
      </c>
      <c r="C14" s="301">
        <v>4865140</v>
      </c>
      <c r="D14" s="120" t="s">
        <v>12</v>
      </c>
      <c r="E14" s="92" t="s">
        <v>330</v>
      </c>
      <c r="F14" s="308">
        <v>75</v>
      </c>
      <c r="G14" s="329">
        <v>673565</v>
      </c>
      <c r="H14" s="330">
        <v>682076</v>
      </c>
      <c r="I14" s="310">
        <f t="shared" si="0"/>
        <v>-8511</v>
      </c>
      <c r="J14" s="310">
        <f t="shared" si="1"/>
        <v>-638325</v>
      </c>
      <c r="K14" s="310">
        <f t="shared" si="2"/>
        <v>-0.638325</v>
      </c>
      <c r="L14" s="329">
        <v>980698</v>
      </c>
      <c r="M14" s="330">
        <v>980886</v>
      </c>
      <c r="N14" s="310">
        <f t="shared" si="3"/>
        <v>-188</v>
      </c>
      <c r="O14" s="310">
        <f t="shared" si="4"/>
        <v>-14100</v>
      </c>
      <c r="P14" s="310">
        <f t="shared" si="5"/>
        <v>-0.0141</v>
      </c>
      <c r="Q14" s="464"/>
    </row>
    <row r="15" spans="1:17" ht="16.5" customHeight="1">
      <c r="A15" s="257">
        <v>8</v>
      </c>
      <c r="B15" s="734" t="s">
        <v>157</v>
      </c>
      <c r="C15" s="301">
        <v>4865134</v>
      </c>
      <c r="D15" s="120" t="s">
        <v>12</v>
      </c>
      <c r="E15" s="92" t="s">
        <v>330</v>
      </c>
      <c r="F15" s="308">
        <v>75</v>
      </c>
      <c r="G15" s="329">
        <v>992657</v>
      </c>
      <c r="H15" s="330">
        <v>993464</v>
      </c>
      <c r="I15" s="310">
        <f t="shared" si="0"/>
        <v>-807</v>
      </c>
      <c r="J15" s="310">
        <f t="shared" si="1"/>
        <v>-60525</v>
      </c>
      <c r="K15" s="310">
        <f t="shared" si="2"/>
        <v>-0.060525</v>
      </c>
      <c r="L15" s="329">
        <v>18276</v>
      </c>
      <c r="M15" s="330">
        <v>18322</v>
      </c>
      <c r="N15" s="310">
        <f t="shared" si="3"/>
        <v>-46</v>
      </c>
      <c r="O15" s="310">
        <f t="shared" si="4"/>
        <v>-3450</v>
      </c>
      <c r="P15" s="310">
        <f t="shared" si="5"/>
        <v>-0.00345</v>
      </c>
      <c r="Q15" s="465"/>
    </row>
    <row r="16" spans="1:17" ht="16.5" customHeight="1">
      <c r="A16" s="257">
        <v>9</v>
      </c>
      <c r="B16" s="300" t="s">
        <v>158</v>
      </c>
      <c r="C16" s="301">
        <v>4865181</v>
      </c>
      <c r="D16" s="120" t="s">
        <v>12</v>
      </c>
      <c r="E16" s="92" t="s">
        <v>330</v>
      </c>
      <c r="F16" s="308">
        <v>900</v>
      </c>
      <c r="G16" s="329">
        <v>996320</v>
      </c>
      <c r="H16" s="330">
        <v>996403</v>
      </c>
      <c r="I16" s="310">
        <f t="shared" si="0"/>
        <v>-83</v>
      </c>
      <c r="J16" s="310">
        <f t="shared" si="1"/>
        <v>-74700</v>
      </c>
      <c r="K16" s="310">
        <f t="shared" si="2"/>
        <v>-0.0747</v>
      </c>
      <c r="L16" s="329">
        <v>995112</v>
      </c>
      <c r="M16" s="330">
        <v>995132</v>
      </c>
      <c r="N16" s="310">
        <f t="shared" si="3"/>
        <v>-20</v>
      </c>
      <c r="O16" s="310">
        <f t="shared" si="4"/>
        <v>-18000</v>
      </c>
      <c r="P16" s="310">
        <f t="shared" si="5"/>
        <v>-0.018</v>
      </c>
      <c r="Q16" s="470"/>
    </row>
    <row r="17" spans="1:17" ht="16.5" customHeight="1">
      <c r="A17" s="257">
        <v>10</v>
      </c>
      <c r="B17" s="300" t="s">
        <v>458</v>
      </c>
      <c r="C17" s="301">
        <v>4865130</v>
      </c>
      <c r="D17" s="120" t="s">
        <v>12</v>
      </c>
      <c r="E17" s="92" t="s">
        <v>330</v>
      </c>
      <c r="F17" s="308">
        <v>100</v>
      </c>
      <c r="G17" s="329">
        <v>2470</v>
      </c>
      <c r="H17" s="330">
        <v>3081</v>
      </c>
      <c r="I17" s="310">
        <f>G17-H17</f>
        <v>-611</v>
      </c>
      <c r="J17" s="310">
        <f>$F17*I17</f>
        <v>-61100</v>
      </c>
      <c r="K17" s="310">
        <f>J17/1000000</f>
        <v>-0.0611</v>
      </c>
      <c r="L17" s="329">
        <v>265626</v>
      </c>
      <c r="M17" s="330">
        <v>265638</v>
      </c>
      <c r="N17" s="310">
        <f>L17-M17</f>
        <v>-12</v>
      </c>
      <c r="O17" s="310">
        <f>$F17*N17</f>
        <v>-1200</v>
      </c>
      <c r="P17" s="310">
        <f>O17/1000000</f>
        <v>-0.0012</v>
      </c>
      <c r="Q17" s="470"/>
    </row>
    <row r="18" spans="1:17" ht="16.5" customHeight="1">
      <c r="A18" s="257"/>
      <c r="B18" s="302" t="s">
        <v>159</v>
      </c>
      <c r="C18" s="301"/>
      <c r="D18" s="120"/>
      <c r="E18" s="120"/>
      <c r="F18" s="308"/>
      <c r="G18" s="409"/>
      <c r="H18" s="412"/>
      <c r="I18" s="310"/>
      <c r="J18" s="310"/>
      <c r="K18" s="583"/>
      <c r="L18" s="312"/>
      <c r="M18" s="310"/>
      <c r="N18" s="310"/>
      <c r="O18" s="310"/>
      <c r="P18" s="583"/>
      <c r="Q18" s="465"/>
    </row>
    <row r="19" spans="1:17" ht="16.5" customHeight="1">
      <c r="A19" s="257">
        <v>11</v>
      </c>
      <c r="B19" s="300" t="s">
        <v>15</v>
      </c>
      <c r="C19" s="301">
        <v>5128454</v>
      </c>
      <c r="D19" s="120" t="s">
        <v>12</v>
      </c>
      <c r="E19" s="92" t="s">
        <v>330</v>
      </c>
      <c r="F19" s="308">
        <v>-500</v>
      </c>
      <c r="G19" s="329">
        <v>16168</v>
      </c>
      <c r="H19" s="330">
        <v>16168</v>
      </c>
      <c r="I19" s="310">
        <f>G19-H19</f>
        <v>0</v>
      </c>
      <c r="J19" s="310">
        <f>$F19*I19</f>
        <v>0</v>
      </c>
      <c r="K19" s="310">
        <f>J19/1000000</f>
        <v>0</v>
      </c>
      <c r="L19" s="329">
        <v>988296</v>
      </c>
      <c r="M19" s="330">
        <v>988296</v>
      </c>
      <c r="N19" s="310">
        <f>L19-M19</f>
        <v>0</v>
      </c>
      <c r="O19" s="310">
        <f>$F19*N19</f>
        <v>0</v>
      </c>
      <c r="P19" s="310">
        <f>O19/1000000</f>
        <v>0</v>
      </c>
      <c r="Q19" s="465"/>
    </row>
    <row r="20" spans="1:17" ht="16.5" customHeight="1">
      <c r="A20" s="257">
        <v>12</v>
      </c>
      <c r="B20" s="273" t="s">
        <v>16</v>
      </c>
      <c r="C20" s="301">
        <v>4865025</v>
      </c>
      <c r="D20" s="80" t="s">
        <v>12</v>
      </c>
      <c r="E20" s="92" t="s">
        <v>330</v>
      </c>
      <c r="F20" s="308">
        <v>-1000</v>
      </c>
      <c r="G20" s="329">
        <v>8056</v>
      </c>
      <c r="H20" s="330">
        <v>7804</v>
      </c>
      <c r="I20" s="310">
        <f>G20-H20</f>
        <v>252</v>
      </c>
      <c r="J20" s="310">
        <f>$F20*I20</f>
        <v>-252000</v>
      </c>
      <c r="K20" s="310">
        <f>J20/1000000</f>
        <v>-0.252</v>
      </c>
      <c r="L20" s="329">
        <v>997104</v>
      </c>
      <c r="M20" s="330">
        <v>997137</v>
      </c>
      <c r="N20" s="310">
        <f>L20-M20</f>
        <v>-33</v>
      </c>
      <c r="O20" s="310">
        <f>$F20*N20</f>
        <v>33000</v>
      </c>
      <c r="P20" s="310">
        <f>O20/1000000</f>
        <v>0.033</v>
      </c>
      <c r="Q20" s="465"/>
    </row>
    <row r="21" spans="1:17" ht="16.5" customHeight="1">
      <c r="A21" s="257">
        <v>13</v>
      </c>
      <c r="B21" s="300" t="s">
        <v>17</v>
      </c>
      <c r="C21" s="301">
        <v>5128433</v>
      </c>
      <c r="D21" s="120" t="s">
        <v>12</v>
      </c>
      <c r="E21" s="92" t="s">
        <v>330</v>
      </c>
      <c r="F21" s="308">
        <v>-2000</v>
      </c>
      <c r="G21" s="329">
        <v>100</v>
      </c>
      <c r="H21" s="330">
        <v>78</v>
      </c>
      <c r="I21" s="310">
        <f>G21-H21</f>
        <v>22</v>
      </c>
      <c r="J21" s="310">
        <f>$F21*I21</f>
        <v>-44000</v>
      </c>
      <c r="K21" s="310">
        <f>J21/1000000</f>
        <v>-0.044</v>
      </c>
      <c r="L21" s="329">
        <v>998502</v>
      </c>
      <c r="M21" s="330">
        <v>998585</v>
      </c>
      <c r="N21" s="310">
        <f>L21-M21</f>
        <v>-83</v>
      </c>
      <c r="O21" s="310">
        <f>$F21*N21</f>
        <v>166000</v>
      </c>
      <c r="P21" s="310">
        <f>O21/1000000</f>
        <v>0.166</v>
      </c>
      <c r="Q21" s="465"/>
    </row>
    <row r="22" spans="1:17" ht="16.5" customHeight="1">
      <c r="A22" s="257">
        <v>14</v>
      </c>
      <c r="B22" s="300" t="s">
        <v>160</v>
      </c>
      <c r="C22" s="301">
        <v>4902499</v>
      </c>
      <c r="D22" s="120" t="s">
        <v>12</v>
      </c>
      <c r="E22" s="92" t="s">
        <v>330</v>
      </c>
      <c r="F22" s="308">
        <v>-1000</v>
      </c>
      <c r="G22" s="329">
        <v>13733</v>
      </c>
      <c r="H22" s="330">
        <v>12950</v>
      </c>
      <c r="I22" s="310">
        <f>G22-H22</f>
        <v>783</v>
      </c>
      <c r="J22" s="310">
        <f>$F22*I22</f>
        <v>-783000</v>
      </c>
      <c r="K22" s="310">
        <f>J22/1000000</f>
        <v>-0.783</v>
      </c>
      <c r="L22" s="329">
        <v>997819</v>
      </c>
      <c r="M22" s="330">
        <v>997882</v>
      </c>
      <c r="N22" s="310">
        <f>L22-M22</f>
        <v>-63</v>
      </c>
      <c r="O22" s="310">
        <f>$F22*N22</f>
        <v>63000</v>
      </c>
      <c r="P22" s="310">
        <f>O22/1000000</f>
        <v>0.063</v>
      </c>
      <c r="Q22" s="465"/>
    </row>
    <row r="23" spans="1:17" ht="16.5" customHeight="1">
      <c r="A23" s="257">
        <v>15</v>
      </c>
      <c r="B23" s="300" t="s">
        <v>417</v>
      </c>
      <c r="C23" s="301">
        <v>5295169</v>
      </c>
      <c r="D23" s="120" t="s">
        <v>12</v>
      </c>
      <c r="E23" s="92" t="s">
        <v>330</v>
      </c>
      <c r="F23" s="308">
        <v>-1000</v>
      </c>
      <c r="G23" s="329">
        <v>974982</v>
      </c>
      <c r="H23" s="330">
        <v>973829</v>
      </c>
      <c r="I23" s="330">
        <f>G23-H23</f>
        <v>1153</v>
      </c>
      <c r="J23" s="330">
        <f>$F23*I23</f>
        <v>-1153000</v>
      </c>
      <c r="K23" s="330">
        <f>J23/1000000</f>
        <v>-1.153</v>
      </c>
      <c r="L23" s="329">
        <v>991964</v>
      </c>
      <c r="M23" s="330">
        <v>992130</v>
      </c>
      <c r="N23" s="330">
        <f>L23-M23</f>
        <v>-166</v>
      </c>
      <c r="O23" s="330">
        <f>$F23*N23</f>
        <v>166000</v>
      </c>
      <c r="P23" s="330">
        <f>O23/1000000</f>
        <v>0.166</v>
      </c>
      <c r="Q23" s="465"/>
    </row>
    <row r="24" spans="2:17" ht="16.5" customHeight="1">
      <c r="B24" s="302" t="s">
        <v>161</v>
      </c>
      <c r="C24" s="301"/>
      <c r="D24" s="120"/>
      <c r="E24" s="120"/>
      <c r="F24" s="308"/>
      <c r="G24" s="409"/>
      <c r="H24" s="412"/>
      <c r="I24" s="310"/>
      <c r="J24" s="310"/>
      <c r="K24" s="310"/>
      <c r="L24" s="312"/>
      <c r="M24" s="310"/>
      <c r="N24" s="310"/>
      <c r="O24" s="310"/>
      <c r="P24" s="310"/>
      <c r="Q24" s="465"/>
    </row>
    <row r="25" spans="1:17" ht="16.5" customHeight="1">
      <c r="A25" s="257">
        <v>16</v>
      </c>
      <c r="B25" s="300" t="s">
        <v>15</v>
      </c>
      <c r="C25" s="301">
        <v>5295164</v>
      </c>
      <c r="D25" s="120" t="s">
        <v>12</v>
      </c>
      <c r="E25" s="92" t="s">
        <v>330</v>
      </c>
      <c r="F25" s="308">
        <v>-1000</v>
      </c>
      <c r="G25" s="329">
        <v>51387</v>
      </c>
      <c r="H25" s="330">
        <v>50924</v>
      </c>
      <c r="I25" s="310">
        <f>G25-H25</f>
        <v>463</v>
      </c>
      <c r="J25" s="310">
        <f>$F25*I25</f>
        <v>-463000</v>
      </c>
      <c r="K25" s="310">
        <f>J25/1000000</f>
        <v>-0.463</v>
      </c>
      <c r="L25" s="329">
        <v>996621</v>
      </c>
      <c r="M25" s="330">
        <v>996615</v>
      </c>
      <c r="N25" s="310">
        <f>L25-M25</f>
        <v>6</v>
      </c>
      <c r="O25" s="310">
        <f>$F25*N25</f>
        <v>-6000</v>
      </c>
      <c r="P25" s="310">
        <f>O25/1000000</f>
        <v>-0.006</v>
      </c>
      <c r="Q25" s="480"/>
    </row>
    <row r="26" spans="1:17" ht="16.5" customHeight="1">
      <c r="A26" s="257">
        <v>17</v>
      </c>
      <c r="B26" s="300" t="s">
        <v>16</v>
      </c>
      <c r="C26" s="301">
        <v>5129959</v>
      </c>
      <c r="D26" s="120" t="s">
        <v>12</v>
      </c>
      <c r="E26" s="92" t="s">
        <v>330</v>
      </c>
      <c r="F26" s="308">
        <v>-500</v>
      </c>
      <c r="G26" s="329">
        <v>55599</v>
      </c>
      <c r="H26" s="330">
        <v>53238</v>
      </c>
      <c r="I26" s="330">
        <f>G26-H26</f>
        <v>2361</v>
      </c>
      <c r="J26" s="330">
        <f>$F26*I26</f>
        <v>-1180500</v>
      </c>
      <c r="K26" s="330">
        <f>J26/1000000</f>
        <v>-1.1805</v>
      </c>
      <c r="L26" s="329">
        <v>21349</v>
      </c>
      <c r="M26" s="330">
        <v>21219</v>
      </c>
      <c r="N26" s="330">
        <f>L26-M26</f>
        <v>130</v>
      </c>
      <c r="O26" s="330">
        <f>$F26*N26</f>
        <v>-65000</v>
      </c>
      <c r="P26" s="330">
        <f>O26/1000000</f>
        <v>-0.065</v>
      </c>
      <c r="Q26" s="480"/>
    </row>
    <row r="27" spans="1:17" ht="16.5" customHeight="1">
      <c r="A27" s="257">
        <v>18</v>
      </c>
      <c r="B27" s="300" t="s">
        <v>17</v>
      </c>
      <c r="C27" s="301">
        <v>4864988</v>
      </c>
      <c r="D27" s="120" t="s">
        <v>12</v>
      </c>
      <c r="E27" s="92" t="s">
        <v>330</v>
      </c>
      <c r="F27" s="308">
        <v>-2000</v>
      </c>
      <c r="G27" s="329">
        <v>9902</v>
      </c>
      <c r="H27" s="330">
        <v>9770</v>
      </c>
      <c r="I27" s="310">
        <f>G27-H27</f>
        <v>132</v>
      </c>
      <c r="J27" s="310">
        <f>$F27*I27</f>
        <v>-264000</v>
      </c>
      <c r="K27" s="310">
        <f>J27/1000000</f>
        <v>-0.264</v>
      </c>
      <c r="L27" s="329">
        <v>997395</v>
      </c>
      <c r="M27" s="330">
        <v>997380</v>
      </c>
      <c r="N27" s="310">
        <f>L27-M27</f>
        <v>15</v>
      </c>
      <c r="O27" s="310">
        <f>$F27*N27</f>
        <v>-30000</v>
      </c>
      <c r="P27" s="310">
        <f>O27/1000000</f>
        <v>-0.03</v>
      </c>
      <c r="Q27" s="480"/>
    </row>
    <row r="28" spans="1:17" ht="16.5" customHeight="1">
      <c r="A28" s="257">
        <v>19</v>
      </c>
      <c r="B28" s="300" t="s">
        <v>160</v>
      </c>
      <c r="C28" s="301">
        <v>5295572</v>
      </c>
      <c r="D28" s="120" t="s">
        <v>12</v>
      </c>
      <c r="E28" s="92" t="s">
        <v>330</v>
      </c>
      <c r="F28" s="308">
        <v>-1000</v>
      </c>
      <c r="G28" s="329">
        <v>22474</v>
      </c>
      <c r="H28" s="330">
        <v>22106</v>
      </c>
      <c r="I28" s="330">
        <f>G28-H28</f>
        <v>368</v>
      </c>
      <c r="J28" s="330">
        <f>$F28*I28</f>
        <v>-368000</v>
      </c>
      <c r="K28" s="330">
        <f>J28/1000000</f>
        <v>-0.368</v>
      </c>
      <c r="L28" s="329">
        <v>845925</v>
      </c>
      <c r="M28" s="330">
        <v>845956</v>
      </c>
      <c r="N28" s="330">
        <f>L28-M28</f>
        <v>-31</v>
      </c>
      <c r="O28" s="330">
        <f>$F28*N28</f>
        <v>31000</v>
      </c>
      <c r="P28" s="330">
        <f>O28/1000000</f>
        <v>0.031</v>
      </c>
      <c r="Q28" s="480"/>
    </row>
    <row r="29" spans="2:17" ht="16.5" customHeight="1">
      <c r="B29" s="302" t="s">
        <v>429</v>
      </c>
      <c r="C29" s="301"/>
      <c r="D29" s="120"/>
      <c r="E29" s="92"/>
      <c r="F29" s="308"/>
      <c r="G29" s="329"/>
      <c r="H29" s="330"/>
      <c r="I29" s="330"/>
      <c r="J29" s="330"/>
      <c r="K29" s="330"/>
      <c r="L29" s="329"/>
      <c r="M29" s="330"/>
      <c r="N29" s="330"/>
      <c r="O29" s="330"/>
      <c r="P29" s="330"/>
      <c r="Q29" s="480"/>
    </row>
    <row r="30" spans="1:17" ht="16.5" customHeight="1">
      <c r="A30" s="257">
        <v>20</v>
      </c>
      <c r="B30" s="300" t="s">
        <v>15</v>
      </c>
      <c r="C30" s="301">
        <v>5128451</v>
      </c>
      <c r="D30" s="120" t="s">
        <v>12</v>
      </c>
      <c r="E30" s="92" t="s">
        <v>330</v>
      </c>
      <c r="F30" s="308">
        <v>-1000</v>
      </c>
      <c r="G30" s="329">
        <v>0</v>
      </c>
      <c r="H30" s="330">
        <v>0</v>
      </c>
      <c r="I30" s="310">
        <f>G30-H30</f>
        <v>0</v>
      </c>
      <c r="J30" s="310">
        <f>$F30*I30</f>
        <v>0</v>
      </c>
      <c r="K30" s="310">
        <f>J30/1000000</f>
        <v>0</v>
      </c>
      <c r="L30" s="329">
        <v>0</v>
      </c>
      <c r="M30" s="330">
        <v>0</v>
      </c>
      <c r="N30" s="310">
        <f>L30-M30</f>
        <v>0</v>
      </c>
      <c r="O30" s="310">
        <f>$F30*N30</f>
        <v>0</v>
      </c>
      <c r="P30" s="310">
        <f>O30/1000000</f>
        <v>0</v>
      </c>
      <c r="Q30" s="480"/>
    </row>
    <row r="31" spans="1:17" ht="16.5" customHeight="1">
      <c r="A31" s="257">
        <v>21</v>
      </c>
      <c r="B31" s="300" t="s">
        <v>16</v>
      </c>
      <c r="C31" s="301">
        <v>5128459</v>
      </c>
      <c r="D31" s="120" t="s">
        <v>12</v>
      </c>
      <c r="E31" s="92" t="s">
        <v>330</v>
      </c>
      <c r="F31" s="308">
        <v>-800</v>
      </c>
      <c r="G31" s="329">
        <v>38319</v>
      </c>
      <c r="H31" s="330">
        <v>35988</v>
      </c>
      <c r="I31" s="310">
        <f>G31-H31</f>
        <v>2331</v>
      </c>
      <c r="J31" s="310">
        <f>$F31*I31</f>
        <v>-1864800</v>
      </c>
      <c r="K31" s="310">
        <f>J31/1000000</f>
        <v>-1.8648</v>
      </c>
      <c r="L31" s="329">
        <v>998999</v>
      </c>
      <c r="M31" s="330">
        <v>998996</v>
      </c>
      <c r="N31" s="310">
        <f>L31-M31</f>
        <v>3</v>
      </c>
      <c r="O31" s="310">
        <f>$F31*N31</f>
        <v>-2400</v>
      </c>
      <c r="P31" s="310">
        <f>O31/1000000</f>
        <v>-0.0024</v>
      </c>
      <c r="Q31" s="480"/>
    </row>
    <row r="32" spans="1:17" ht="16.5" customHeight="1">
      <c r="A32" s="257"/>
      <c r="B32" s="271" t="s">
        <v>162</v>
      </c>
      <c r="C32" s="301"/>
      <c r="D32" s="80"/>
      <c r="E32" s="80"/>
      <c r="F32" s="308"/>
      <c r="G32" s="409"/>
      <c r="H32" s="412"/>
      <c r="I32" s="310"/>
      <c r="J32" s="310"/>
      <c r="K32" s="310"/>
      <c r="L32" s="312"/>
      <c r="M32" s="310"/>
      <c r="N32" s="310"/>
      <c r="O32" s="310"/>
      <c r="P32" s="310"/>
      <c r="Q32" s="465"/>
    </row>
    <row r="33" spans="1:17" ht="16.5" customHeight="1">
      <c r="A33" s="257">
        <v>22</v>
      </c>
      <c r="B33" s="300" t="s">
        <v>15</v>
      </c>
      <c r="C33" s="301">
        <v>5295151</v>
      </c>
      <c r="D33" s="120" t="s">
        <v>12</v>
      </c>
      <c r="E33" s="92" t="s">
        <v>330</v>
      </c>
      <c r="F33" s="308">
        <v>-1000</v>
      </c>
      <c r="G33" s="329">
        <v>3961</v>
      </c>
      <c r="H33" s="266">
        <v>4786</v>
      </c>
      <c r="I33" s="310">
        <f aca="true" t="shared" si="6" ref="I33:I42">G33-H33</f>
        <v>-825</v>
      </c>
      <c r="J33" s="310">
        <f aca="true" t="shared" si="7" ref="J33:J42">$F33*I33</f>
        <v>825000</v>
      </c>
      <c r="K33" s="310">
        <f aca="true" t="shared" si="8" ref="K33:K42">J33/1000000</f>
        <v>0.825</v>
      </c>
      <c r="L33" s="329">
        <v>963173</v>
      </c>
      <c r="M33" s="266">
        <v>963193</v>
      </c>
      <c r="N33" s="310">
        <f aca="true" t="shared" si="9" ref="N33:N42">L33-M33</f>
        <v>-20</v>
      </c>
      <c r="O33" s="310">
        <f aca="true" t="shared" si="10" ref="O33:O42">$F33*N33</f>
        <v>20000</v>
      </c>
      <c r="P33" s="310">
        <f aca="true" t="shared" si="11" ref="P33:P42">O33/1000000</f>
        <v>0.02</v>
      </c>
      <c r="Q33" s="475"/>
    </row>
    <row r="34" spans="1:17" ht="16.5" customHeight="1">
      <c r="A34" s="257">
        <v>23</v>
      </c>
      <c r="B34" s="300" t="s">
        <v>16</v>
      </c>
      <c r="C34" s="301">
        <v>4865036</v>
      </c>
      <c r="D34" s="120" t="s">
        <v>12</v>
      </c>
      <c r="E34" s="92" t="s">
        <v>330</v>
      </c>
      <c r="F34" s="308">
        <v>-1000</v>
      </c>
      <c r="G34" s="329">
        <v>994814</v>
      </c>
      <c r="H34" s="266">
        <v>997077</v>
      </c>
      <c r="I34" s="310">
        <f>G34-H34</f>
        <v>-2263</v>
      </c>
      <c r="J34" s="310">
        <f>$F34*I34</f>
        <v>2263000</v>
      </c>
      <c r="K34" s="310">
        <f>J34/1000000</f>
        <v>2.263</v>
      </c>
      <c r="L34" s="329">
        <v>995813</v>
      </c>
      <c r="M34" s="266">
        <v>995905</v>
      </c>
      <c r="N34" s="310">
        <f>L34-M34</f>
        <v>-92</v>
      </c>
      <c r="O34" s="310">
        <f>$F34*N34</f>
        <v>92000</v>
      </c>
      <c r="P34" s="310">
        <f>O34/1000000</f>
        <v>0.092</v>
      </c>
      <c r="Q34" s="465"/>
    </row>
    <row r="35" spans="1:17" ht="16.5" customHeight="1">
      <c r="A35" s="257">
        <v>24</v>
      </c>
      <c r="B35" s="300" t="s">
        <v>17</v>
      </c>
      <c r="C35" s="301">
        <v>5295147</v>
      </c>
      <c r="D35" s="120" t="s">
        <v>12</v>
      </c>
      <c r="E35" s="92" t="s">
        <v>330</v>
      </c>
      <c r="F35" s="308">
        <v>-1000</v>
      </c>
      <c r="G35" s="329">
        <v>973795</v>
      </c>
      <c r="H35" s="266">
        <v>975578</v>
      </c>
      <c r="I35" s="310">
        <f t="shared" si="6"/>
        <v>-1783</v>
      </c>
      <c r="J35" s="310">
        <f t="shared" si="7"/>
        <v>1783000</v>
      </c>
      <c r="K35" s="310">
        <f t="shared" si="8"/>
        <v>1.783</v>
      </c>
      <c r="L35" s="329">
        <v>987138</v>
      </c>
      <c r="M35" s="266">
        <v>987160</v>
      </c>
      <c r="N35" s="310">
        <f t="shared" si="9"/>
        <v>-22</v>
      </c>
      <c r="O35" s="310">
        <f t="shared" si="10"/>
        <v>22000</v>
      </c>
      <c r="P35" s="310">
        <f t="shared" si="11"/>
        <v>0.022</v>
      </c>
      <c r="Q35" s="465"/>
    </row>
    <row r="36" spans="1:17" ht="16.5" customHeight="1">
      <c r="A36" s="257">
        <v>25</v>
      </c>
      <c r="B36" s="273" t="s">
        <v>160</v>
      </c>
      <c r="C36" s="301">
        <v>4865001</v>
      </c>
      <c r="D36" s="80" t="s">
        <v>12</v>
      </c>
      <c r="E36" s="92" t="s">
        <v>330</v>
      </c>
      <c r="F36" s="308">
        <v>-1000</v>
      </c>
      <c r="G36" s="329">
        <v>794</v>
      </c>
      <c r="H36" s="266">
        <v>447</v>
      </c>
      <c r="I36" s="310">
        <f t="shared" si="6"/>
        <v>347</v>
      </c>
      <c r="J36" s="310">
        <f t="shared" si="7"/>
        <v>-347000</v>
      </c>
      <c r="K36" s="310">
        <f t="shared" si="8"/>
        <v>-0.347</v>
      </c>
      <c r="L36" s="329">
        <v>997791</v>
      </c>
      <c r="M36" s="266">
        <v>997824</v>
      </c>
      <c r="N36" s="310">
        <f t="shared" si="9"/>
        <v>-33</v>
      </c>
      <c r="O36" s="310">
        <f t="shared" si="10"/>
        <v>33000</v>
      </c>
      <c r="P36" s="310">
        <f t="shared" si="11"/>
        <v>0.033</v>
      </c>
      <c r="Q36" s="748"/>
    </row>
    <row r="37" spans="2:17" ht="16.5" customHeight="1">
      <c r="B37" s="271" t="s">
        <v>448</v>
      </c>
      <c r="C37" s="301"/>
      <c r="D37" s="80"/>
      <c r="E37" s="92"/>
      <c r="F37" s="308"/>
      <c r="G37" s="329"/>
      <c r="H37" s="330"/>
      <c r="I37" s="310"/>
      <c r="J37" s="310"/>
      <c r="K37" s="310"/>
      <c r="L37" s="329"/>
      <c r="M37" s="330"/>
      <c r="N37" s="310"/>
      <c r="O37" s="310"/>
      <c r="P37" s="310"/>
      <c r="Q37" s="748"/>
    </row>
    <row r="38" spans="1:17" ht="16.5" customHeight="1">
      <c r="A38" s="257">
        <v>26</v>
      </c>
      <c r="B38" s="273" t="s">
        <v>449</v>
      </c>
      <c r="C38" s="301">
        <v>5295131</v>
      </c>
      <c r="D38" s="80" t="s">
        <v>12</v>
      </c>
      <c r="E38" s="92" t="s">
        <v>330</v>
      </c>
      <c r="F38" s="308">
        <v>-1000</v>
      </c>
      <c r="G38" s="329">
        <v>1416</v>
      </c>
      <c r="H38" s="266">
        <v>1370</v>
      </c>
      <c r="I38" s="310">
        <f t="shared" si="6"/>
        <v>46</v>
      </c>
      <c r="J38" s="310">
        <f t="shared" si="7"/>
        <v>-46000</v>
      </c>
      <c r="K38" s="310">
        <f t="shared" si="8"/>
        <v>-0.046</v>
      </c>
      <c r="L38" s="329">
        <v>1000004</v>
      </c>
      <c r="M38" s="266">
        <v>999999</v>
      </c>
      <c r="N38" s="310">
        <f t="shared" si="9"/>
        <v>5</v>
      </c>
      <c r="O38" s="310">
        <f t="shared" si="10"/>
        <v>-5000</v>
      </c>
      <c r="P38" s="310">
        <f t="shared" si="11"/>
        <v>-0.005</v>
      </c>
      <c r="Q38" s="748"/>
    </row>
    <row r="39" spans="1:17" ht="16.5" customHeight="1">
      <c r="A39" s="257">
        <v>27</v>
      </c>
      <c r="B39" s="273" t="s">
        <v>450</v>
      </c>
      <c r="C39" s="301">
        <v>5295139</v>
      </c>
      <c r="D39" s="80" t="s">
        <v>12</v>
      </c>
      <c r="E39" s="92" t="s">
        <v>330</v>
      </c>
      <c r="F39" s="308">
        <v>-1000</v>
      </c>
      <c r="G39" s="329">
        <v>351</v>
      </c>
      <c r="H39" s="266">
        <v>185</v>
      </c>
      <c r="I39" s="310">
        <f t="shared" si="6"/>
        <v>166</v>
      </c>
      <c r="J39" s="310">
        <f t="shared" si="7"/>
        <v>-166000</v>
      </c>
      <c r="K39" s="310">
        <f t="shared" si="8"/>
        <v>-0.166</v>
      </c>
      <c r="L39" s="329">
        <v>999998</v>
      </c>
      <c r="M39" s="266">
        <v>1000000</v>
      </c>
      <c r="N39" s="310">
        <f t="shared" si="9"/>
        <v>-2</v>
      </c>
      <c r="O39" s="310">
        <f t="shared" si="10"/>
        <v>2000</v>
      </c>
      <c r="P39" s="310">
        <f t="shared" si="11"/>
        <v>0.002</v>
      </c>
      <c r="Q39" s="748"/>
    </row>
    <row r="40" spans="1:17" ht="16.5" customHeight="1">
      <c r="A40" s="257">
        <v>28</v>
      </c>
      <c r="B40" s="273" t="s">
        <v>451</v>
      </c>
      <c r="C40" s="301">
        <v>5295173</v>
      </c>
      <c r="D40" s="80" t="s">
        <v>12</v>
      </c>
      <c r="E40" s="92" t="s">
        <v>330</v>
      </c>
      <c r="F40" s="308">
        <v>-1000</v>
      </c>
      <c r="G40" s="329">
        <v>49095</v>
      </c>
      <c r="H40" s="266">
        <v>46787</v>
      </c>
      <c r="I40" s="310">
        <f t="shared" si="6"/>
        <v>2308</v>
      </c>
      <c r="J40" s="310">
        <f t="shared" si="7"/>
        <v>-2308000</v>
      </c>
      <c r="K40" s="310">
        <f t="shared" si="8"/>
        <v>-2.308</v>
      </c>
      <c r="L40" s="329">
        <v>999999</v>
      </c>
      <c r="M40" s="266">
        <v>999999</v>
      </c>
      <c r="N40" s="310">
        <f t="shared" si="9"/>
        <v>0</v>
      </c>
      <c r="O40" s="310">
        <f t="shared" si="10"/>
        <v>0</v>
      </c>
      <c r="P40" s="310">
        <f t="shared" si="11"/>
        <v>0</v>
      </c>
      <c r="Q40" s="748"/>
    </row>
    <row r="41" spans="1:17" ht="16.5" customHeight="1">
      <c r="A41" s="257"/>
      <c r="B41" s="273"/>
      <c r="C41" s="301"/>
      <c r="D41" s="80"/>
      <c r="E41" s="92"/>
      <c r="F41" s="308">
        <v>-1000</v>
      </c>
      <c r="G41" s="329"/>
      <c r="H41" s="266"/>
      <c r="I41" s="310"/>
      <c r="J41" s="310"/>
      <c r="K41" s="310"/>
      <c r="L41" s="329">
        <v>3434</v>
      </c>
      <c r="M41" s="266">
        <v>3434</v>
      </c>
      <c r="N41" s="310">
        <f t="shared" si="9"/>
        <v>0</v>
      </c>
      <c r="O41" s="310">
        <f t="shared" si="10"/>
        <v>0</v>
      </c>
      <c r="P41" s="310">
        <f t="shared" si="11"/>
        <v>0</v>
      </c>
      <c r="Q41" s="748"/>
    </row>
    <row r="42" spans="1:17" ht="16.5" customHeight="1">
      <c r="A42" s="257">
        <v>29</v>
      </c>
      <c r="B42" s="273" t="s">
        <v>452</v>
      </c>
      <c r="C42" s="301">
        <v>4902501</v>
      </c>
      <c r="D42" s="80" t="s">
        <v>12</v>
      </c>
      <c r="E42" s="92" t="s">
        <v>330</v>
      </c>
      <c r="F42" s="308">
        <v>-3333.33</v>
      </c>
      <c r="G42" s="329">
        <v>5463</v>
      </c>
      <c r="H42" s="266">
        <v>5156</v>
      </c>
      <c r="I42" s="310">
        <f t="shared" si="6"/>
        <v>307</v>
      </c>
      <c r="J42" s="310">
        <f t="shared" si="7"/>
        <v>-1023332.3099999999</v>
      </c>
      <c r="K42" s="310">
        <f t="shared" si="8"/>
        <v>-1.02333231</v>
      </c>
      <c r="L42" s="329">
        <v>0</v>
      </c>
      <c r="M42" s="266">
        <v>0</v>
      </c>
      <c r="N42" s="310">
        <f t="shared" si="9"/>
        <v>0</v>
      </c>
      <c r="O42" s="310">
        <f t="shared" si="10"/>
        <v>0</v>
      </c>
      <c r="P42" s="310">
        <f t="shared" si="11"/>
        <v>0</v>
      </c>
      <c r="Q42" s="748"/>
    </row>
    <row r="43" spans="1:17" ht="16.5" customHeight="1">
      <c r="A43" s="257"/>
      <c r="B43" s="302" t="s">
        <v>163</v>
      </c>
      <c r="C43" s="301"/>
      <c r="D43" s="120"/>
      <c r="E43" s="120"/>
      <c r="F43" s="308"/>
      <c r="G43" s="409"/>
      <c r="H43" s="412"/>
      <c r="I43" s="310"/>
      <c r="J43" s="310"/>
      <c r="K43" s="310"/>
      <c r="L43" s="312"/>
      <c r="M43" s="310"/>
      <c r="N43" s="310"/>
      <c r="O43" s="310"/>
      <c r="P43" s="310"/>
      <c r="Q43" s="465"/>
    </row>
    <row r="44" spans="2:17" ht="16.5" customHeight="1">
      <c r="B44" s="302" t="s">
        <v>38</v>
      </c>
      <c r="C44" s="301"/>
      <c r="D44" s="120"/>
      <c r="E44" s="120"/>
      <c r="F44" s="308"/>
      <c r="G44" s="409"/>
      <c r="H44" s="412"/>
      <c r="I44" s="310"/>
      <c r="J44" s="310"/>
      <c r="K44" s="310"/>
      <c r="L44" s="312"/>
      <c r="M44" s="310"/>
      <c r="N44" s="310"/>
      <c r="O44" s="310"/>
      <c r="P44" s="310"/>
      <c r="Q44" s="465"/>
    </row>
    <row r="45" spans="1:17" ht="16.5" customHeight="1">
      <c r="A45" s="257">
        <v>30</v>
      </c>
      <c r="B45" s="300" t="s">
        <v>164</v>
      </c>
      <c r="C45" s="301">
        <v>5128435</v>
      </c>
      <c r="D45" s="120" t="s">
        <v>12</v>
      </c>
      <c r="E45" s="92" t="s">
        <v>330</v>
      </c>
      <c r="F45" s="308">
        <v>800</v>
      </c>
      <c r="G45" s="329">
        <v>160</v>
      </c>
      <c r="H45" s="330">
        <v>161</v>
      </c>
      <c r="I45" s="310">
        <f>G45-H45</f>
        <v>-1</v>
      </c>
      <c r="J45" s="310">
        <f>$F45*I45</f>
        <v>-800</v>
      </c>
      <c r="K45" s="310">
        <f>J45/1000000</f>
        <v>-0.0008</v>
      </c>
      <c r="L45" s="329">
        <v>9043</v>
      </c>
      <c r="M45" s="330">
        <v>9043</v>
      </c>
      <c r="N45" s="310">
        <f>L45-M45</f>
        <v>0</v>
      </c>
      <c r="O45" s="310">
        <f>$F45*N45</f>
        <v>0</v>
      </c>
      <c r="P45" s="310">
        <f>O45/1000000</f>
        <v>0</v>
      </c>
      <c r="Q45" s="465"/>
    </row>
    <row r="46" spans="1:17" ht="16.5" customHeight="1">
      <c r="A46" s="257"/>
      <c r="B46" s="271" t="s">
        <v>165</v>
      </c>
      <c r="C46" s="301"/>
      <c r="D46" s="80"/>
      <c r="E46" s="80"/>
      <c r="F46" s="308"/>
      <c r="G46" s="409"/>
      <c r="H46" s="412"/>
      <c r="I46" s="310"/>
      <c r="J46" s="310"/>
      <c r="K46" s="310"/>
      <c r="L46" s="312"/>
      <c r="M46" s="310"/>
      <c r="N46" s="310"/>
      <c r="O46" s="310"/>
      <c r="P46" s="310"/>
      <c r="Q46" s="465"/>
    </row>
    <row r="47" spans="1:17" ht="16.5" customHeight="1">
      <c r="A47" s="257">
        <v>31</v>
      </c>
      <c r="B47" s="273" t="s">
        <v>15</v>
      </c>
      <c r="C47" s="301">
        <v>5269210</v>
      </c>
      <c r="D47" s="80" t="s">
        <v>12</v>
      </c>
      <c r="E47" s="92" t="s">
        <v>330</v>
      </c>
      <c r="F47" s="308">
        <v>-1000</v>
      </c>
      <c r="G47" s="329">
        <v>976061</v>
      </c>
      <c r="H47" s="266">
        <v>976906</v>
      </c>
      <c r="I47" s="310">
        <f>G47-H47</f>
        <v>-845</v>
      </c>
      <c r="J47" s="310">
        <f>$F47*I47</f>
        <v>845000</v>
      </c>
      <c r="K47" s="310">
        <f>J47/1000000</f>
        <v>0.845</v>
      </c>
      <c r="L47" s="329">
        <v>968981</v>
      </c>
      <c r="M47" s="266">
        <v>968992</v>
      </c>
      <c r="N47" s="310">
        <f>L47-M47</f>
        <v>-11</v>
      </c>
      <c r="O47" s="310">
        <f>$F47*N47</f>
        <v>11000</v>
      </c>
      <c r="P47" s="310">
        <f>O47/1000000</f>
        <v>0.011</v>
      </c>
      <c r="Q47" s="465"/>
    </row>
    <row r="48" spans="1:17" ht="16.5" customHeight="1">
      <c r="A48" s="257">
        <v>32</v>
      </c>
      <c r="B48" s="300" t="s">
        <v>16</v>
      </c>
      <c r="C48" s="301">
        <v>5269211</v>
      </c>
      <c r="D48" s="120" t="s">
        <v>12</v>
      </c>
      <c r="E48" s="92" t="s">
        <v>330</v>
      </c>
      <c r="F48" s="308">
        <v>-1000</v>
      </c>
      <c r="G48" s="329">
        <v>991194</v>
      </c>
      <c r="H48" s="266">
        <v>991515</v>
      </c>
      <c r="I48" s="310">
        <f>G48-H48</f>
        <v>-321</v>
      </c>
      <c r="J48" s="310">
        <f>$F48*I48</f>
        <v>321000</v>
      </c>
      <c r="K48" s="310">
        <f>J48/1000000</f>
        <v>0.321</v>
      </c>
      <c r="L48" s="329">
        <v>985938</v>
      </c>
      <c r="M48" s="266">
        <v>985938</v>
      </c>
      <c r="N48" s="310">
        <f>L48-M48</f>
        <v>0</v>
      </c>
      <c r="O48" s="310">
        <f>$F48*N48</f>
        <v>0</v>
      </c>
      <c r="P48" s="310">
        <f>O48/1000000</f>
        <v>0</v>
      </c>
      <c r="Q48" s="695"/>
    </row>
    <row r="49" spans="1:17" ht="16.5" customHeight="1">
      <c r="A49" s="257"/>
      <c r="B49" s="300" t="s">
        <v>17</v>
      </c>
      <c r="C49" s="301">
        <v>5269209</v>
      </c>
      <c r="D49" s="120" t="s">
        <v>12</v>
      </c>
      <c r="E49" s="92" t="s">
        <v>330</v>
      </c>
      <c r="F49" s="308">
        <v>-1000</v>
      </c>
      <c r="G49" s="329">
        <v>990343</v>
      </c>
      <c r="H49" s="266">
        <v>989152</v>
      </c>
      <c r="I49" s="310">
        <f>G49-H49</f>
        <v>1191</v>
      </c>
      <c r="J49" s="310">
        <f>$F49*I49</f>
        <v>-1191000</v>
      </c>
      <c r="K49" s="310">
        <f>J49/1000000</f>
        <v>-1.191</v>
      </c>
      <c r="L49" s="329">
        <v>985009</v>
      </c>
      <c r="M49" s="266">
        <v>985012</v>
      </c>
      <c r="N49" s="310">
        <f>L49-M49</f>
        <v>-3</v>
      </c>
      <c r="O49" s="310">
        <f>$F49*N49</f>
        <v>3000</v>
      </c>
      <c r="P49" s="310">
        <f>O49/1000000</f>
        <v>0.003</v>
      </c>
      <c r="Q49" s="695"/>
    </row>
    <row r="50" spans="2:17" ht="16.5" customHeight="1">
      <c r="B50" s="271" t="s">
        <v>457</v>
      </c>
      <c r="C50" s="301"/>
      <c r="D50" s="120"/>
      <c r="E50" s="92"/>
      <c r="F50" s="308"/>
      <c r="G50" s="329"/>
      <c r="H50" s="330"/>
      <c r="I50" s="310"/>
      <c r="J50" s="310"/>
      <c r="K50" s="310"/>
      <c r="L50" s="329"/>
      <c r="M50" s="330"/>
      <c r="N50" s="310"/>
      <c r="O50" s="310"/>
      <c r="P50" s="310"/>
      <c r="Q50" s="695"/>
    </row>
    <row r="51" spans="1:17" ht="16.5" customHeight="1">
      <c r="A51" s="257">
        <v>33</v>
      </c>
      <c r="B51" s="273" t="s">
        <v>451</v>
      </c>
      <c r="C51" s="301">
        <v>5128460</v>
      </c>
      <c r="D51" s="80" t="s">
        <v>12</v>
      </c>
      <c r="E51" s="92" t="s">
        <v>330</v>
      </c>
      <c r="F51" s="308">
        <v>-800</v>
      </c>
      <c r="G51" s="329">
        <v>5491</v>
      </c>
      <c r="H51" s="330">
        <v>4730</v>
      </c>
      <c r="I51" s="310">
        <f>G51-H51</f>
        <v>761</v>
      </c>
      <c r="J51" s="310">
        <f>$F51*I51</f>
        <v>-608800</v>
      </c>
      <c r="K51" s="310">
        <f>J51/1000000</f>
        <v>-0.6088</v>
      </c>
      <c r="L51" s="329">
        <v>0</v>
      </c>
      <c r="M51" s="330">
        <v>0</v>
      </c>
      <c r="N51" s="310">
        <f>L51-M51</f>
        <v>0</v>
      </c>
      <c r="O51" s="310">
        <f>$F51*N51</f>
        <v>0</v>
      </c>
      <c r="P51" s="310">
        <f>O51/1000000</f>
        <v>0</v>
      </c>
      <c r="Q51" s="695"/>
    </row>
    <row r="52" spans="1:17" ht="16.5" customHeight="1">
      <c r="A52" s="257">
        <v>34</v>
      </c>
      <c r="B52" s="273" t="s">
        <v>452</v>
      </c>
      <c r="C52" s="301">
        <v>5295149</v>
      </c>
      <c r="D52" s="80" t="s">
        <v>12</v>
      </c>
      <c r="E52" s="92" t="s">
        <v>330</v>
      </c>
      <c r="F52" s="308">
        <v>-1600</v>
      </c>
      <c r="G52" s="329">
        <v>3072</v>
      </c>
      <c r="H52" s="330">
        <v>2689</v>
      </c>
      <c r="I52" s="310">
        <f>G52-H52</f>
        <v>383</v>
      </c>
      <c r="J52" s="310">
        <f>$F52*I52</f>
        <v>-612800</v>
      </c>
      <c r="K52" s="310">
        <f>J52/1000000</f>
        <v>-0.6128</v>
      </c>
      <c r="L52" s="329">
        <v>0</v>
      </c>
      <c r="M52" s="330">
        <v>0</v>
      </c>
      <c r="N52" s="310">
        <f>L52-M52</f>
        <v>0</v>
      </c>
      <c r="O52" s="310">
        <f>$F52*N52</f>
        <v>0</v>
      </c>
      <c r="P52" s="310">
        <f>O52/1000000</f>
        <v>0</v>
      </c>
      <c r="Q52" s="695"/>
    </row>
    <row r="53" spans="2:17" ht="16.5" customHeight="1">
      <c r="B53" s="302" t="s">
        <v>166</v>
      </c>
      <c r="C53" s="301"/>
      <c r="D53" s="120"/>
      <c r="E53" s="120"/>
      <c r="F53" s="306"/>
      <c r="G53" s="409"/>
      <c r="H53" s="412"/>
      <c r="I53" s="310"/>
      <c r="J53" s="310"/>
      <c r="K53" s="310"/>
      <c r="L53" s="312"/>
      <c r="M53" s="310"/>
      <c r="N53" s="310"/>
      <c r="O53" s="310"/>
      <c r="P53" s="310"/>
      <c r="Q53" s="465"/>
    </row>
    <row r="54" spans="1:17" ht="16.5" customHeight="1">
      <c r="A54" s="257">
        <v>35</v>
      </c>
      <c r="B54" s="300" t="s">
        <v>406</v>
      </c>
      <c r="C54" s="301">
        <v>4865010</v>
      </c>
      <c r="D54" s="120" t="s">
        <v>12</v>
      </c>
      <c r="E54" s="92" t="s">
        <v>330</v>
      </c>
      <c r="F54" s="308">
        <v>-1000</v>
      </c>
      <c r="G54" s="329">
        <v>996356</v>
      </c>
      <c r="H54" s="330">
        <v>996356</v>
      </c>
      <c r="I54" s="310">
        <f>G54-H54</f>
        <v>0</v>
      </c>
      <c r="J54" s="310">
        <f>$F54*I54</f>
        <v>0</v>
      </c>
      <c r="K54" s="310">
        <f>J54/1000000</f>
        <v>0</v>
      </c>
      <c r="L54" s="329">
        <v>995335</v>
      </c>
      <c r="M54" s="330">
        <v>995335</v>
      </c>
      <c r="N54" s="310">
        <f>L54-M54</f>
        <v>0</v>
      </c>
      <c r="O54" s="310">
        <f>$F54*N54</f>
        <v>0</v>
      </c>
      <c r="P54" s="310">
        <f>O54/1000000</f>
        <v>0</v>
      </c>
      <c r="Q54" s="465"/>
    </row>
    <row r="55" spans="1:17" ht="16.5" customHeight="1">
      <c r="A55" s="257">
        <v>36</v>
      </c>
      <c r="B55" s="300" t="s">
        <v>407</v>
      </c>
      <c r="C55" s="301">
        <v>5128458</v>
      </c>
      <c r="D55" s="120" t="s">
        <v>12</v>
      </c>
      <c r="E55" s="92" t="s">
        <v>330</v>
      </c>
      <c r="F55" s="308">
        <v>-500</v>
      </c>
      <c r="G55" s="329">
        <v>13093</v>
      </c>
      <c r="H55" s="330">
        <v>11778</v>
      </c>
      <c r="I55" s="310">
        <f>G55-H55</f>
        <v>1315</v>
      </c>
      <c r="J55" s="310">
        <f>$F55*I55</f>
        <v>-657500</v>
      </c>
      <c r="K55" s="310">
        <f>J55/1000000</f>
        <v>-0.6575</v>
      </c>
      <c r="L55" s="329">
        <v>999314</v>
      </c>
      <c r="M55" s="330">
        <v>999807</v>
      </c>
      <c r="N55" s="310">
        <f>L55-M55</f>
        <v>-493</v>
      </c>
      <c r="O55" s="310">
        <f>$F55*N55</f>
        <v>246500</v>
      </c>
      <c r="P55" s="310">
        <f>O55/1000000</f>
        <v>0.2465</v>
      </c>
      <c r="Q55" s="465"/>
    </row>
    <row r="56" spans="1:17" ht="22.5" customHeight="1">
      <c r="A56" s="272">
        <v>37</v>
      </c>
      <c r="B56" s="273" t="s">
        <v>408</v>
      </c>
      <c r="C56" s="301">
        <v>4864933</v>
      </c>
      <c r="D56" s="80" t="s">
        <v>12</v>
      </c>
      <c r="E56" s="92" t="s">
        <v>330</v>
      </c>
      <c r="F56" s="308">
        <v>-1000</v>
      </c>
      <c r="G56" s="329">
        <v>18557</v>
      </c>
      <c r="H56" s="330">
        <v>17824</v>
      </c>
      <c r="I56" s="310">
        <f>G56-H56</f>
        <v>733</v>
      </c>
      <c r="J56" s="310">
        <f>$F56*I56</f>
        <v>-733000</v>
      </c>
      <c r="K56" s="310">
        <f>J56/1000000</f>
        <v>-0.733</v>
      </c>
      <c r="L56" s="329">
        <v>33152</v>
      </c>
      <c r="M56" s="330">
        <v>33167</v>
      </c>
      <c r="N56" s="310">
        <f>L56-M56</f>
        <v>-15</v>
      </c>
      <c r="O56" s="310">
        <f>$F56*N56</f>
        <v>15000</v>
      </c>
      <c r="P56" s="310">
        <f>O56/1000000</f>
        <v>0.015</v>
      </c>
      <c r="Q56" s="465"/>
    </row>
    <row r="57" spans="1:17" ht="22.5" customHeight="1">
      <c r="A57" s="272">
        <v>38</v>
      </c>
      <c r="B57" s="300" t="s">
        <v>409</v>
      </c>
      <c r="C57" s="301">
        <v>4864904</v>
      </c>
      <c r="D57" s="120" t="s">
        <v>12</v>
      </c>
      <c r="E57" s="92" t="s">
        <v>330</v>
      </c>
      <c r="F57" s="308">
        <v>-1000</v>
      </c>
      <c r="G57" s="329">
        <v>998705</v>
      </c>
      <c r="H57" s="330">
        <v>998562</v>
      </c>
      <c r="I57" s="310">
        <f>G57-H57</f>
        <v>143</v>
      </c>
      <c r="J57" s="310">
        <f>$F57*I57</f>
        <v>-143000</v>
      </c>
      <c r="K57" s="310">
        <f>J57/1000000</f>
        <v>-0.143</v>
      </c>
      <c r="L57" s="329">
        <v>996215</v>
      </c>
      <c r="M57" s="330">
        <v>996213</v>
      </c>
      <c r="N57" s="310">
        <f>L57-M57</f>
        <v>2</v>
      </c>
      <c r="O57" s="310">
        <f>$F57*N57</f>
        <v>-2000</v>
      </c>
      <c r="P57" s="310">
        <f>O57/1000000</f>
        <v>-0.002</v>
      </c>
      <c r="Q57" s="465"/>
    </row>
    <row r="58" spans="1:17" ht="22.5" customHeight="1">
      <c r="A58" s="272">
        <v>39</v>
      </c>
      <c r="B58" s="300" t="s">
        <v>410</v>
      </c>
      <c r="C58" s="301">
        <v>4864942</v>
      </c>
      <c r="D58" s="120" t="s">
        <v>12</v>
      </c>
      <c r="E58" s="92" t="s">
        <v>330</v>
      </c>
      <c r="F58" s="310">
        <v>-1000</v>
      </c>
      <c r="G58" s="329">
        <v>999641</v>
      </c>
      <c r="H58" s="330">
        <v>999606</v>
      </c>
      <c r="I58" s="310">
        <f>G58-H58</f>
        <v>35</v>
      </c>
      <c r="J58" s="310">
        <f>$F58*I58</f>
        <v>-35000</v>
      </c>
      <c r="K58" s="310">
        <f>J58/1000000</f>
        <v>-0.035</v>
      </c>
      <c r="L58" s="329">
        <v>999755</v>
      </c>
      <c r="M58" s="330">
        <v>999745</v>
      </c>
      <c r="N58" s="310">
        <f>L58-M58</f>
        <v>10</v>
      </c>
      <c r="O58" s="310">
        <f>$F58*N58</f>
        <v>-10000</v>
      </c>
      <c r="P58" s="310">
        <f>O58/1000000</f>
        <v>-0.01</v>
      </c>
      <c r="Q58" s="465"/>
    </row>
    <row r="59" spans="1:17" ht="18" customHeight="1" thickBot="1">
      <c r="A59" s="387" t="s">
        <v>319</v>
      </c>
      <c r="B59" s="303"/>
      <c r="C59" s="304"/>
      <c r="D59" s="249"/>
      <c r="E59" s="250"/>
      <c r="F59" s="308"/>
      <c r="G59" s="410"/>
      <c r="H59" s="411"/>
      <c r="I59" s="314"/>
      <c r="J59" s="314"/>
      <c r="K59" s="314"/>
      <c r="L59" s="314"/>
      <c r="M59" s="314"/>
      <c r="N59" s="314"/>
      <c r="O59" s="314"/>
      <c r="P59" s="584" t="str">
        <f>NDPL!$Q$1</f>
        <v>APRIL-2019</v>
      </c>
      <c r="Q59" s="584"/>
    </row>
    <row r="60" spans="1:17" ht="15.75" customHeight="1" thickTop="1">
      <c r="A60" s="268"/>
      <c r="B60" s="271" t="s">
        <v>167</v>
      </c>
      <c r="C60" s="301"/>
      <c r="D60" s="80"/>
      <c r="E60" s="80"/>
      <c r="F60" s="400"/>
      <c r="G60" s="409"/>
      <c r="H60" s="412"/>
      <c r="I60" s="310"/>
      <c r="J60" s="310"/>
      <c r="K60" s="310"/>
      <c r="L60" s="312"/>
      <c r="M60" s="310"/>
      <c r="N60" s="310"/>
      <c r="O60" s="310"/>
      <c r="P60" s="310"/>
      <c r="Q60" s="452"/>
    </row>
    <row r="61" spans="1:17" ht="15.75" customHeight="1">
      <c r="A61" s="257">
        <v>40</v>
      </c>
      <c r="B61" s="300" t="s">
        <v>15</v>
      </c>
      <c r="C61" s="301">
        <v>4864962</v>
      </c>
      <c r="D61" s="120" t="s">
        <v>12</v>
      </c>
      <c r="E61" s="92" t="s">
        <v>330</v>
      </c>
      <c r="F61" s="308">
        <v>-1000</v>
      </c>
      <c r="G61" s="329">
        <v>32255</v>
      </c>
      <c r="H61" s="330">
        <v>30293</v>
      </c>
      <c r="I61" s="310">
        <f>G61-H61</f>
        <v>1962</v>
      </c>
      <c r="J61" s="310">
        <f>$F61*I61</f>
        <v>-1962000</v>
      </c>
      <c r="K61" s="310">
        <f>J61/1000000</f>
        <v>-1.962</v>
      </c>
      <c r="L61" s="329">
        <v>999888</v>
      </c>
      <c r="M61" s="330">
        <v>999885</v>
      </c>
      <c r="N61" s="310">
        <f>L61-M61</f>
        <v>3</v>
      </c>
      <c r="O61" s="310">
        <f>$F61*N61</f>
        <v>-3000</v>
      </c>
      <c r="P61" s="310">
        <f>O61/1000000</f>
        <v>-0.003</v>
      </c>
      <c r="Q61" s="464"/>
    </row>
    <row r="62" spans="1:17" ht="15.75" customHeight="1">
      <c r="A62" s="257">
        <v>41</v>
      </c>
      <c r="B62" s="300" t="s">
        <v>16</v>
      </c>
      <c r="C62" s="301">
        <v>4865038</v>
      </c>
      <c r="D62" s="120" t="s">
        <v>12</v>
      </c>
      <c r="E62" s="92" t="s">
        <v>330</v>
      </c>
      <c r="F62" s="308">
        <v>-1000</v>
      </c>
      <c r="G62" s="329">
        <v>7219</v>
      </c>
      <c r="H62" s="330">
        <v>5945</v>
      </c>
      <c r="I62" s="310">
        <f>G62-H62</f>
        <v>1274</v>
      </c>
      <c r="J62" s="310">
        <f>$F62*I62</f>
        <v>-1274000</v>
      </c>
      <c r="K62" s="310">
        <f>J62/1000000</f>
        <v>-1.274</v>
      </c>
      <c r="L62" s="329">
        <v>999903</v>
      </c>
      <c r="M62" s="330">
        <v>999899</v>
      </c>
      <c r="N62" s="310">
        <f>L62-M62</f>
        <v>4</v>
      </c>
      <c r="O62" s="310">
        <f>$F62*N62</f>
        <v>-4000</v>
      </c>
      <c r="P62" s="310">
        <f>O62/1000000</f>
        <v>-0.004</v>
      </c>
      <c r="Q62" s="452"/>
    </row>
    <row r="63" spans="1:17" ht="15.75" customHeight="1">
      <c r="A63" s="257">
        <v>42</v>
      </c>
      <c r="B63" s="300" t="s">
        <v>17</v>
      </c>
      <c r="C63" s="301">
        <v>4864979</v>
      </c>
      <c r="D63" s="120" t="s">
        <v>12</v>
      </c>
      <c r="E63" s="92" t="s">
        <v>330</v>
      </c>
      <c r="F63" s="308">
        <v>-2000</v>
      </c>
      <c r="G63" s="329">
        <v>52926</v>
      </c>
      <c r="H63" s="330">
        <v>52926</v>
      </c>
      <c r="I63" s="310">
        <f>G63-H63</f>
        <v>0</v>
      </c>
      <c r="J63" s="310">
        <f>$F63*I63</f>
        <v>0</v>
      </c>
      <c r="K63" s="310">
        <f>J63/1000000</f>
        <v>0</v>
      </c>
      <c r="L63" s="329">
        <v>969570</v>
      </c>
      <c r="M63" s="330">
        <v>969570</v>
      </c>
      <c r="N63" s="310">
        <f>L63-M63</f>
        <v>0</v>
      </c>
      <c r="O63" s="310">
        <f>$F63*N63</f>
        <v>0</v>
      </c>
      <c r="P63" s="310">
        <f>O63/1000000</f>
        <v>0</v>
      </c>
      <c r="Q63" s="481"/>
    </row>
    <row r="64" spans="2:17" ht="15.75" customHeight="1">
      <c r="B64" s="302" t="s">
        <v>168</v>
      </c>
      <c r="C64" s="301"/>
      <c r="D64" s="120"/>
      <c r="E64" s="120"/>
      <c r="F64" s="308"/>
      <c r="G64" s="409"/>
      <c r="H64" s="412"/>
      <c r="I64" s="310"/>
      <c r="J64" s="310"/>
      <c r="K64" s="310"/>
      <c r="L64" s="312"/>
      <c r="M64" s="310"/>
      <c r="N64" s="310"/>
      <c r="O64" s="310"/>
      <c r="P64" s="310"/>
      <c r="Q64" s="452"/>
    </row>
    <row r="65" spans="1:17" ht="15.75" customHeight="1">
      <c r="A65" s="257">
        <v>43</v>
      </c>
      <c r="B65" s="300" t="s">
        <v>15</v>
      </c>
      <c r="C65" s="301">
        <v>4865018</v>
      </c>
      <c r="D65" s="120" t="s">
        <v>12</v>
      </c>
      <c r="E65" s="92" t="s">
        <v>330</v>
      </c>
      <c r="F65" s="308">
        <v>-1000</v>
      </c>
      <c r="G65" s="329">
        <v>10799</v>
      </c>
      <c r="H65" s="266">
        <v>10287</v>
      </c>
      <c r="I65" s="310">
        <f>G65-H65</f>
        <v>512</v>
      </c>
      <c r="J65" s="310">
        <f>$F65*I65</f>
        <v>-512000</v>
      </c>
      <c r="K65" s="310">
        <f>J65/1000000</f>
        <v>-0.512</v>
      </c>
      <c r="L65" s="329">
        <v>999355</v>
      </c>
      <c r="M65" s="266">
        <v>999354</v>
      </c>
      <c r="N65" s="310">
        <f>L65-M65</f>
        <v>1</v>
      </c>
      <c r="O65" s="310">
        <f>$F65*N65</f>
        <v>-1000</v>
      </c>
      <c r="P65" s="310">
        <f>O65/1000000</f>
        <v>-0.001</v>
      </c>
      <c r="Q65" s="452"/>
    </row>
    <row r="66" spans="1:17" ht="15.75" customHeight="1">
      <c r="A66" s="257">
        <v>44</v>
      </c>
      <c r="B66" s="300" t="s">
        <v>16</v>
      </c>
      <c r="C66" s="301">
        <v>4864967</v>
      </c>
      <c r="D66" s="120" t="s">
        <v>12</v>
      </c>
      <c r="E66" s="92" t="s">
        <v>330</v>
      </c>
      <c r="F66" s="308">
        <v>-1000</v>
      </c>
      <c r="G66" s="329">
        <v>997906</v>
      </c>
      <c r="H66" s="266">
        <v>997821</v>
      </c>
      <c r="I66" s="310">
        <f>G66-H66</f>
        <v>85</v>
      </c>
      <c r="J66" s="310">
        <f>$F66*I66</f>
        <v>-85000</v>
      </c>
      <c r="K66" s="310">
        <f>J66/1000000</f>
        <v>-0.085</v>
      </c>
      <c r="L66" s="329">
        <v>926337</v>
      </c>
      <c r="M66" s="266">
        <v>926348</v>
      </c>
      <c r="N66" s="310">
        <f>L66-M66</f>
        <v>-11</v>
      </c>
      <c r="O66" s="310">
        <f>$F66*N66</f>
        <v>11000</v>
      </c>
      <c r="P66" s="310">
        <f>O66/1000000</f>
        <v>0.011</v>
      </c>
      <c r="Q66" s="452"/>
    </row>
    <row r="67" spans="1:17" ht="15.75" customHeight="1">
      <c r="A67" s="257">
        <v>45</v>
      </c>
      <c r="B67" s="300" t="s">
        <v>17</v>
      </c>
      <c r="C67" s="301">
        <v>5295144</v>
      </c>
      <c r="D67" s="120" t="s">
        <v>12</v>
      </c>
      <c r="E67" s="92" t="s">
        <v>330</v>
      </c>
      <c r="F67" s="308">
        <v>-1000</v>
      </c>
      <c r="G67" s="329">
        <v>12644</v>
      </c>
      <c r="H67" s="266">
        <v>12044</v>
      </c>
      <c r="I67" s="310">
        <f>G67-H67</f>
        <v>600</v>
      </c>
      <c r="J67" s="310">
        <f>$F67*I67</f>
        <v>-600000</v>
      </c>
      <c r="K67" s="310">
        <f>J67/1000000</f>
        <v>-0.6</v>
      </c>
      <c r="L67" s="329">
        <v>9400</v>
      </c>
      <c r="M67" s="266">
        <v>9398</v>
      </c>
      <c r="N67" s="310">
        <f>L67-M67</f>
        <v>2</v>
      </c>
      <c r="O67" s="310">
        <f>$F67*N67</f>
        <v>-2000</v>
      </c>
      <c r="P67" s="310">
        <f>O67/1000000</f>
        <v>-0.002</v>
      </c>
      <c r="Q67" s="464"/>
    </row>
    <row r="68" spans="1:17" ht="15.75" customHeight="1">
      <c r="A68" s="257">
        <v>46</v>
      </c>
      <c r="B68" s="300" t="s">
        <v>160</v>
      </c>
      <c r="C68" s="301">
        <v>4864964</v>
      </c>
      <c r="D68" s="120" t="s">
        <v>12</v>
      </c>
      <c r="E68" s="92" t="s">
        <v>330</v>
      </c>
      <c r="F68" s="308">
        <v>-2000</v>
      </c>
      <c r="G68" s="329">
        <v>2967</v>
      </c>
      <c r="H68" s="266">
        <v>2849</v>
      </c>
      <c r="I68" s="330">
        <f>G68-H68</f>
        <v>118</v>
      </c>
      <c r="J68" s="330">
        <f>$F68*I68</f>
        <v>-236000</v>
      </c>
      <c r="K68" s="330">
        <f>J68/1000000</f>
        <v>-0.236</v>
      </c>
      <c r="L68" s="329">
        <v>996539</v>
      </c>
      <c r="M68" s="266">
        <v>996534</v>
      </c>
      <c r="N68" s="330">
        <f>L68-M68</f>
        <v>5</v>
      </c>
      <c r="O68" s="330">
        <f>$F68*N68</f>
        <v>-10000</v>
      </c>
      <c r="P68" s="330">
        <f>O68/1000000</f>
        <v>-0.01</v>
      </c>
      <c r="Q68" s="482"/>
    </row>
    <row r="69" spans="2:17" ht="15.75" customHeight="1">
      <c r="B69" s="302" t="s">
        <v>116</v>
      </c>
      <c r="C69" s="301"/>
      <c r="D69" s="120"/>
      <c r="E69" s="92"/>
      <c r="F69" s="306"/>
      <c r="G69" s="409"/>
      <c r="H69" s="412"/>
      <c r="I69" s="310"/>
      <c r="J69" s="310"/>
      <c r="K69" s="310"/>
      <c r="L69" s="312"/>
      <c r="M69" s="310"/>
      <c r="N69" s="310"/>
      <c r="O69" s="310"/>
      <c r="P69" s="310"/>
      <c r="Q69" s="452"/>
    </row>
    <row r="70" spans="1:17" ht="15.75" customHeight="1">
      <c r="A70" s="257">
        <v>47</v>
      </c>
      <c r="B70" s="300" t="s">
        <v>349</v>
      </c>
      <c r="C70" s="301">
        <v>5128461</v>
      </c>
      <c r="D70" s="120" t="s">
        <v>12</v>
      </c>
      <c r="E70" s="92" t="s">
        <v>330</v>
      </c>
      <c r="F70" s="306">
        <v>-1000</v>
      </c>
      <c r="G70" s="329">
        <v>38157</v>
      </c>
      <c r="H70" s="330">
        <v>34700</v>
      </c>
      <c r="I70" s="310">
        <f>G70-H70</f>
        <v>3457</v>
      </c>
      <c r="J70" s="310">
        <f>$F70*I70</f>
        <v>-3457000</v>
      </c>
      <c r="K70" s="310">
        <f>J70/1000000</f>
        <v>-3.457</v>
      </c>
      <c r="L70" s="329">
        <v>997817</v>
      </c>
      <c r="M70" s="330">
        <v>997817</v>
      </c>
      <c r="N70" s="310">
        <f>L70-M70</f>
        <v>0</v>
      </c>
      <c r="O70" s="310">
        <f>$F70*N70</f>
        <v>0</v>
      </c>
      <c r="P70" s="310">
        <f>O70/1000000</f>
        <v>0</v>
      </c>
      <c r="Q70" s="453"/>
    </row>
    <row r="71" spans="1:17" ht="15.75" customHeight="1">
      <c r="A71" s="257">
        <v>48</v>
      </c>
      <c r="B71" s="300" t="s">
        <v>170</v>
      </c>
      <c r="C71" s="301">
        <v>4865003</v>
      </c>
      <c r="D71" s="120" t="s">
        <v>12</v>
      </c>
      <c r="E71" s="92" t="s">
        <v>330</v>
      </c>
      <c r="F71" s="696">
        <v>-2000</v>
      </c>
      <c r="G71" s="329">
        <v>16851</v>
      </c>
      <c r="H71" s="330">
        <v>13532</v>
      </c>
      <c r="I71" s="310">
        <f>G71-H71</f>
        <v>3319</v>
      </c>
      <c r="J71" s="310">
        <f>$F71*I71</f>
        <v>-6638000</v>
      </c>
      <c r="K71" s="310">
        <f>J71/1000000</f>
        <v>-6.638</v>
      </c>
      <c r="L71" s="329">
        <v>999440</v>
      </c>
      <c r="M71" s="330">
        <v>999440</v>
      </c>
      <c r="N71" s="310">
        <f>L71-M71</f>
        <v>0</v>
      </c>
      <c r="O71" s="310">
        <f>$F71*N71</f>
        <v>0</v>
      </c>
      <c r="P71" s="310">
        <f>O71/1000000</f>
        <v>0</v>
      </c>
      <c r="Q71" s="452"/>
    </row>
    <row r="72" spans="2:17" ht="15.75" customHeight="1">
      <c r="B72" s="302" t="s">
        <v>351</v>
      </c>
      <c r="C72" s="301"/>
      <c r="D72" s="120"/>
      <c r="E72" s="92"/>
      <c r="F72" s="306"/>
      <c r="G72" s="409"/>
      <c r="H72" s="412"/>
      <c r="I72" s="310"/>
      <c r="J72" s="310"/>
      <c r="K72" s="310"/>
      <c r="L72" s="312"/>
      <c r="M72" s="310"/>
      <c r="N72" s="310"/>
      <c r="O72" s="310"/>
      <c r="P72" s="310"/>
      <c r="Q72" s="452"/>
    </row>
    <row r="73" spans="1:17" ht="15.75" customHeight="1">
      <c r="A73" s="257">
        <v>49</v>
      </c>
      <c r="B73" s="300" t="s">
        <v>349</v>
      </c>
      <c r="C73" s="301">
        <v>4865024</v>
      </c>
      <c r="D73" s="120" t="s">
        <v>12</v>
      </c>
      <c r="E73" s="92" t="s">
        <v>330</v>
      </c>
      <c r="F73" s="401">
        <v>-2000</v>
      </c>
      <c r="G73" s="329">
        <v>7638</v>
      </c>
      <c r="H73" s="330">
        <v>7624</v>
      </c>
      <c r="I73" s="310">
        <f>G73-H73</f>
        <v>14</v>
      </c>
      <c r="J73" s="310">
        <f>$F73*I73</f>
        <v>-28000</v>
      </c>
      <c r="K73" s="310">
        <f>J73/1000000</f>
        <v>-0.028</v>
      </c>
      <c r="L73" s="329">
        <v>2325</v>
      </c>
      <c r="M73" s="330">
        <v>2311</v>
      </c>
      <c r="N73" s="310">
        <f>L73-M73</f>
        <v>14</v>
      </c>
      <c r="O73" s="310">
        <f>$F73*N73</f>
        <v>-28000</v>
      </c>
      <c r="P73" s="310">
        <f>O73/1000000</f>
        <v>-0.028</v>
      </c>
      <c r="Q73" s="452"/>
    </row>
    <row r="74" spans="1:17" ht="15.75" customHeight="1">
      <c r="A74" s="257">
        <v>50</v>
      </c>
      <c r="B74" s="300" t="s">
        <v>170</v>
      </c>
      <c r="C74" s="301">
        <v>4864920</v>
      </c>
      <c r="D74" s="120" t="s">
        <v>12</v>
      </c>
      <c r="E74" s="92" t="s">
        <v>330</v>
      </c>
      <c r="F74" s="401">
        <v>-2000</v>
      </c>
      <c r="G74" s="329">
        <v>4934</v>
      </c>
      <c r="H74" s="330">
        <v>4907</v>
      </c>
      <c r="I74" s="310">
        <f>G74-H74</f>
        <v>27</v>
      </c>
      <c r="J74" s="310">
        <f>$F74*I74</f>
        <v>-54000</v>
      </c>
      <c r="K74" s="310">
        <f>J74/1000000</f>
        <v>-0.054</v>
      </c>
      <c r="L74" s="329">
        <v>1294</v>
      </c>
      <c r="M74" s="330">
        <v>1277</v>
      </c>
      <c r="N74" s="310">
        <f>L74-M74</f>
        <v>17</v>
      </c>
      <c r="O74" s="310">
        <f>$F74*N74</f>
        <v>-34000</v>
      </c>
      <c r="P74" s="310">
        <f>O74/1000000</f>
        <v>-0.034</v>
      </c>
      <c r="Q74" s="452"/>
    </row>
    <row r="75" spans="1:17" ht="15.75" customHeight="1">
      <c r="A75" s="257"/>
      <c r="B75" s="438" t="s">
        <v>357</v>
      </c>
      <c r="C75" s="301"/>
      <c r="D75" s="120"/>
      <c r="E75" s="92"/>
      <c r="F75" s="401"/>
      <c r="G75" s="329"/>
      <c r="H75" s="330"/>
      <c r="I75" s="310"/>
      <c r="J75" s="310"/>
      <c r="K75" s="310"/>
      <c r="L75" s="329"/>
      <c r="M75" s="330"/>
      <c r="N75" s="310"/>
      <c r="O75" s="310"/>
      <c r="P75" s="310"/>
      <c r="Q75" s="452"/>
    </row>
    <row r="76" spans="1:17" ht="15.75" customHeight="1">
      <c r="A76" s="257">
        <v>51</v>
      </c>
      <c r="B76" s="300" t="s">
        <v>349</v>
      </c>
      <c r="C76" s="301">
        <v>5128414</v>
      </c>
      <c r="D76" s="120" t="s">
        <v>12</v>
      </c>
      <c r="E76" s="92" t="s">
        <v>330</v>
      </c>
      <c r="F76" s="401">
        <v>-1000</v>
      </c>
      <c r="G76" s="329">
        <v>919715</v>
      </c>
      <c r="H76" s="330">
        <v>919061</v>
      </c>
      <c r="I76" s="310">
        <f>G76-H76</f>
        <v>654</v>
      </c>
      <c r="J76" s="310">
        <f>$F76*I76</f>
        <v>-654000</v>
      </c>
      <c r="K76" s="310">
        <f>J76/1000000</f>
        <v>-0.654</v>
      </c>
      <c r="L76" s="329">
        <v>981033</v>
      </c>
      <c r="M76" s="330">
        <v>981030</v>
      </c>
      <c r="N76" s="310">
        <f>L76-M76</f>
        <v>3</v>
      </c>
      <c r="O76" s="310">
        <f>$F76*N76</f>
        <v>-3000</v>
      </c>
      <c r="P76" s="310">
        <f>O76/1000000</f>
        <v>-0.003</v>
      </c>
      <c r="Q76" s="452"/>
    </row>
    <row r="77" spans="1:17" ht="15.75" customHeight="1">
      <c r="A77" s="257">
        <v>52</v>
      </c>
      <c r="B77" s="300" t="s">
        <v>170</v>
      </c>
      <c r="C77" s="301">
        <v>4902504</v>
      </c>
      <c r="D77" s="120" t="s">
        <v>12</v>
      </c>
      <c r="E77" s="92" t="s">
        <v>330</v>
      </c>
      <c r="F77" s="401">
        <v>-1000</v>
      </c>
      <c r="G77" s="329">
        <v>2233</v>
      </c>
      <c r="H77" s="330">
        <v>1630</v>
      </c>
      <c r="I77" s="310">
        <f>G77-H77</f>
        <v>603</v>
      </c>
      <c r="J77" s="310">
        <f>$F77*I77</f>
        <v>-603000</v>
      </c>
      <c r="K77" s="310">
        <f>J77/1000000</f>
        <v>-0.603</v>
      </c>
      <c r="L77" s="329">
        <v>996481</v>
      </c>
      <c r="M77" s="330">
        <v>996478</v>
      </c>
      <c r="N77" s="310">
        <f>L77-M77</f>
        <v>3</v>
      </c>
      <c r="O77" s="310">
        <f>$F77*N77</f>
        <v>-3000</v>
      </c>
      <c r="P77" s="310">
        <f>O77/1000000</f>
        <v>-0.003</v>
      </c>
      <c r="Q77" s="452"/>
    </row>
    <row r="78" spans="1:17" ht="15.75" customHeight="1">
      <c r="A78" s="257">
        <v>53</v>
      </c>
      <c r="B78" s="300" t="s">
        <v>414</v>
      </c>
      <c r="C78" s="301">
        <v>5128426</v>
      </c>
      <c r="D78" s="120" t="s">
        <v>12</v>
      </c>
      <c r="E78" s="92" t="s">
        <v>330</v>
      </c>
      <c r="F78" s="401">
        <v>-1000</v>
      </c>
      <c r="G78" s="329">
        <v>1945</v>
      </c>
      <c r="H78" s="330">
        <v>1083</v>
      </c>
      <c r="I78" s="310">
        <f>G78-H78</f>
        <v>862</v>
      </c>
      <c r="J78" s="310">
        <f>$F78*I78</f>
        <v>-862000</v>
      </c>
      <c r="K78" s="310">
        <f>J78/1000000</f>
        <v>-0.862</v>
      </c>
      <c r="L78" s="329">
        <v>989285</v>
      </c>
      <c r="M78" s="330">
        <v>989282</v>
      </c>
      <c r="N78" s="310">
        <f>L78-M78</f>
        <v>3</v>
      </c>
      <c r="O78" s="310">
        <f>$F78*N78</f>
        <v>-3000</v>
      </c>
      <c r="P78" s="310">
        <f>O78/1000000</f>
        <v>-0.003</v>
      </c>
      <c r="Q78" s="452"/>
    </row>
    <row r="79" spans="2:17" ht="15.75" customHeight="1">
      <c r="B79" s="438" t="s">
        <v>366</v>
      </c>
      <c r="C79" s="301"/>
      <c r="D79" s="120"/>
      <c r="E79" s="92"/>
      <c r="F79" s="401"/>
      <c r="G79" s="329"/>
      <c r="H79" s="330"/>
      <c r="I79" s="310"/>
      <c r="J79" s="310"/>
      <c r="K79" s="310"/>
      <c r="L79" s="329"/>
      <c r="M79" s="330"/>
      <c r="N79" s="310"/>
      <c r="O79" s="310"/>
      <c r="P79" s="310"/>
      <c r="Q79" s="452"/>
    </row>
    <row r="80" spans="1:17" ht="15.75" customHeight="1">
      <c r="A80" s="257">
        <v>54</v>
      </c>
      <c r="B80" s="300" t="s">
        <v>367</v>
      </c>
      <c r="C80" s="301">
        <v>5100228</v>
      </c>
      <c r="D80" s="120" t="s">
        <v>12</v>
      </c>
      <c r="E80" s="92" t="s">
        <v>330</v>
      </c>
      <c r="F80" s="401">
        <v>800</v>
      </c>
      <c r="G80" s="329">
        <v>993087</v>
      </c>
      <c r="H80" s="330">
        <v>993087</v>
      </c>
      <c r="I80" s="310">
        <f aca="true" t="shared" si="12" ref="I80:I85">G80-H80</f>
        <v>0</v>
      </c>
      <c r="J80" s="310">
        <f aca="true" t="shared" si="13" ref="J80:J85">$F80*I80</f>
        <v>0</v>
      </c>
      <c r="K80" s="310">
        <f aca="true" t="shared" si="14" ref="K80:K85">J80/1000000</f>
        <v>0</v>
      </c>
      <c r="L80" s="329">
        <v>993087</v>
      </c>
      <c r="M80" s="330">
        <v>993087</v>
      </c>
      <c r="N80" s="310">
        <f aca="true" t="shared" si="15" ref="N80:N85">L80-M80</f>
        <v>0</v>
      </c>
      <c r="O80" s="310">
        <f aca="true" t="shared" si="16" ref="O80:O85">$F80*N80</f>
        <v>0</v>
      </c>
      <c r="P80" s="310">
        <f aca="true" t="shared" si="17" ref="P80:P85">O80/1000000</f>
        <v>0</v>
      </c>
      <c r="Q80" s="452"/>
    </row>
    <row r="81" spans="1:17" ht="15.75" customHeight="1">
      <c r="A81" s="257">
        <v>55</v>
      </c>
      <c r="B81" s="350" t="s">
        <v>368</v>
      </c>
      <c r="C81" s="301">
        <v>4865026</v>
      </c>
      <c r="D81" s="120" t="s">
        <v>12</v>
      </c>
      <c r="E81" s="92" t="s">
        <v>330</v>
      </c>
      <c r="F81" s="401">
        <v>800</v>
      </c>
      <c r="G81" s="329">
        <v>989864</v>
      </c>
      <c r="H81" s="330">
        <v>990733</v>
      </c>
      <c r="I81" s="310">
        <f t="shared" si="12"/>
        <v>-869</v>
      </c>
      <c r="J81" s="310">
        <f t="shared" si="13"/>
        <v>-695200</v>
      </c>
      <c r="K81" s="310">
        <f t="shared" si="14"/>
        <v>-0.6952</v>
      </c>
      <c r="L81" s="329">
        <v>410</v>
      </c>
      <c r="M81" s="330">
        <v>414</v>
      </c>
      <c r="N81" s="310">
        <f t="shared" si="15"/>
        <v>-4</v>
      </c>
      <c r="O81" s="310">
        <f t="shared" si="16"/>
        <v>-3200</v>
      </c>
      <c r="P81" s="310">
        <f t="shared" si="17"/>
        <v>-0.0032</v>
      </c>
      <c r="Q81" s="452"/>
    </row>
    <row r="82" spans="1:17" ht="15.75" customHeight="1">
      <c r="A82" s="257">
        <v>56</v>
      </c>
      <c r="B82" s="300" t="s">
        <v>343</v>
      </c>
      <c r="C82" s="301">
        <v>5100233</v>
      </c>
      <c r="D82" s="120" t="s">
        <v>12</v>
      </c>
      <c r="E82" s="92" t="s">
        <v>330</v>
      </c>
      <c r="F82" s="401">
        <v>800</v>
      </c>
      <c r="G82" s="329">
        <v>967328</v>
      </c>
      <c r="H82" s="330">
        <v>970009</v>
      </c>
      <c r="I82" s="310">
        <f t="shared" si="12"/>
        <v>-2681</v>
      </c>
      <c r="J82" s="310">
        <f t="shared" si="13"/>
        <v>-2144800</v>
      </c>
      <c r="K82" s="310">
        <f t="shared" si="14"/>
        <v>-2.1448</v>
      </c>
      <c r="L82" s="329">
        <v>999829</v>
      </c>
      <c r="M82" s="330">
        <v>999839</v>
      </c>
      <c r="N82" s="310">
        <f t="shared" si="15"/>
        <v>-10</v>
      </c>
      <c r="O82" s="310">
        <f t="shared" si="16"/>
        <v>-8000</v>
      </c>
      <c r="P82" s="310">
        <f t="shared" si="17"/>
        <v>-0.008</v>
      </c>
      <c r="Q82" s="452"/>
    </row>
    <row r="83" spans="1:17" ht="15.75" customHeight="1">
      <c r="A83" s="257">
        <v>57</v>
      </c>
      <c r="B83" s="300" t="s">
        <v>371</v>
      </c>
      <c r="C83" s="301">
        <v>4864971</v>
      </c>
      <c r="D83" s="120" t="s">
        <v>12</v>
      </c>
      <c r="E83" s="92" t="s">
        <v>330</v>
      </c>
      <c r="F83" s="401">
        <v>-800</v>
      </c>
      <c r="G83" s="329">
        <v>0</v>
      </c>
      <c r="H83" s="330">
        <v>0</v>
      </c>
      <c r="I83" s="310">
        <f t="shared" si="12"/>
        <v>0</v>
      </c>
      <c r="J83" s="310">
        <f t="shared" si="13"/>
        <v>0</v>
      </c>
      <c r="K83" s="310">
        <f t="shared" si="14"/>
        <v>0</v>
      </c>
      <c r="L83" s="329">
        <v>999327</v>
      </c>
      <c r="M83" s="330">
        <v>1000000</v>
      </c>
      <c r="N83" s="310">
        <f t="shared" si="15"/>
        <v>-673</v>
      </c>
      <c r="O83" s="310">
        <f t="shared" si="16"/>
        <v>538400</v>
      </c>
      <c r="P83" s="310">
        <f t="shared" si="17"/>
        <v>0.5384</v>
      </c>
      <c r="Q83" s="452"/>
    </row>
    <row r="84" spans="1:17" ht="15.75" customHeight="1">
      <c r="A84" s="257">
        <v>58</v>
      </c>
      <c r="B84" s="300" t="s">
        <v>415</v>
      </c>
      <c r="C84" s="301">
        <v>4865049</v>
      </c>
      <c r="D84" s="120" t="s">
        <v>12</v>
      </c>
      <c r="E84" s="92" t="s">
        <v>330</v>
      </c>
      <c r="F84" s="401">
        <v>800</v>
      </c>
      <c r="G84" s="329">
        <v>1327</v>
      </c>
      <c r="H84" s="330">
        <v>1118</v>
      </c>
      <c r="I84" s="310">
        <f t="shared" si="12"/>
        <v>209</v>
      </c>
      <c r="J84" s="310">
        <f t="shared" si="13"/>
        <v>167200</v>
      </c>
      <c r="K84" s="310">
        <f t="shared" si="14"/>
        <v>0.1672</v>
      </c>
      <c r="L84" s="329">
        <v>999819</v>
      </c>
      <c r="M84" s="330">
        <v>999817</v>
      </c>
      <c r="N84" s="310">
        <f t="shared" si="15"/>
        <v>2</v>
      </c>
      <c r="O84" s="310">
        <f t="shared" si="16"/>
        <v>1600</v>
      </c>
      <c r="P84" s="310">
        <f t="shared" si="17"/>
        <v>0.0016</v>
      </c>
      <c r="Q84" s="452"/>
    </row>
    <row r="85" spans="1:17" ht="15.75" customHeight="1">
      <c r="A85" s="257">
        <v>59</v>
      </c>
      <c r="B85" s="300" t="s">
        <v>416</v>
      </c>
      <c r="C85" s="301">
        <v>5128436</v>
      </c>
      <c r="D85" s="120" t="s">
        <v>12</v>
      </c>
      <c r="E85" s="92" t="s">
        <v>330</v>
      </c>
      <c r="F85" s="401">
        <v>800</v>
      </c>
      <c r="G85" s="329">
        <v>997991</v>
      </c>
      <c r="H85" s="330">
        <v>998093</v>
      </c>
      <c r="I85" s="310">
        <f t="shared" si="12"/>
        <v>-102</v>
      </c>
      <c r="J85" s="310">
        <f t="shared" si="13"/>
        <v>-81600</v>
      </c>
      <c r="K85" s="310">
        <f t="shared" si="14"/>
        <v>-0.0816</v>
      </c>
      <c r="L85" s="329">
        <v>999992</v>
      </c>
      <c r="M85" s="330">
        <v>999991</v>
      </c>
      <c r="N85" s="310">
        <f t="shared" si="15"/>
        <v>1</v>
      </c>
      <c r="O85" s="310">
        <f t="shared" si="16"/>
        <v>800</v>
      </c>
      <c r="P85" s="310">
        <f t="shared" si="17"/>
        <v>0.0008</v>
      </c>
      <c r="Q85" s="452"/>
    </row>
    <row r="86" spans="2:17" ht="15.75" customHeight="1">
      <c r="B86" s="271" t="s">
        <v>102</v>
      </c>
      <c r="C86" s="301"/>
      <c r="D86" s="80"/>
      <c r="E86" s="80"/>
      <c r="F86" s="306"/>
      <c r="G86" s="409"/>
      <c r="H86" s="412"/>
      <c r="I86" s="310"/>
      <c r="J86" s="310"/>
      <c r="K86" s="310"/>
      <c r="L86" s="312"/>
      <c r="M86" s="310"/>
      <c r="N86" s="310"/>
      <c r="O86" s="310"/>
      <c r="P86" s="310"/>
      <c r="Q86" s="452"/>
    </row>
    <row r="87" spans="1:17" ht="15.75" customHeight="1">
      <c r="A87" s="257">
        <v>60</v>
      </c>
      <c r="B87" s="300" t="s">
        <v>113</v>
      </c>
      <c r="C87" s="301">
        <v>4864949</v>
      </c>
      <c r="D87" s="120" t="s">
        <v>12</v>
      </c>
      <c r="E87" s="92" t="s">
        <v>330</v>
      </c>
      <c r="F87" s="308">
        <v>2000</v>
      </c>
      <c r="G87" s="329">
        <v>997675</v>
      </c>
      <c r="H87" s="330">
        <v>997675</v>
      </c>
      <c r="I87" s="310">
        <f>G87-H87</f>
        <v>0</v>
      </c>
      <c r="J87" s="310">
        <f>$F87*I87</f>
        <v>0</v>
      </c>
      <c r="K87" s="310">
        <f>J87/1000000</f>
        <v>0</v>
      </c>
      <c r="L87" s="329">
        <v>999996</v>
      </c>
      <c r="M87" s="330">
        <v>999996</v>
      </c>
      <c r="N87" s="310">
        <f>L87-M87</f>
        <v>0</v>
      </c>
      <c r="O87" s="310">
        <f>$F87*N87</f>
        <v>0</v>
      </c>
      <c r="P87" s="310">
        <f>O87/1000000</f>
        <v>0</v>
      </c>
      <c r="Q87" s="452" t="s">
        <v>460</v>
      </c>
    </row>
    <row r="88" spans="1:17" ht="15.75" customHeight="1">
      <c r="A88" s="257">
        <v>61</v>
      </c>
      <c r="B88" s="300" t="s">
        <v>114</v>
      </c>
      <c r="C88" s="301">
        <v>4865016</v>
      </c>
      <c r="D88" s="120" t="s">
        <v>12</v>
      </c>
      <c r="E88" s="92" t="s">
        <v>330</v>
      </c>
      <c r="F88" s="308">
        <v>800</v>
      </c>
      <c r="G88" s="329">
        <v>7</v>
      </c>
      <c r="H88" s="330">
        <v>7</v>
      </c>
      <c r="I88" s="310">
        <f>G88-H88</f>
        <v>0</v>
      </c>
      <c r="J88" s="310">
        <f>$F88*I88</f>
        <v>0</v>
      </c>
      <c r="K88" s="310">
        <f>J88/1000000</f>
        <v>0</v>
      </c>
      <c r="L88" s="329">
        <v>999722</v>
      </c>
      <c r="M88" s="330">
        <v>999722</v>
      </c>
      <c r="N88" s="310">
        <f>L88-M88</f>
        <v>0</v>
      </c>
      <c r="O88" s="310">
        <f>$F88*N88</f>
        <v>0</v>
      </c>
      <c r="P88" s="310">
        <f>O88/1000000</f>
        <v>0</v>
      </c>
      <c r="Q88" s="464"/>
    </row>
    <row r="89" spans="1:17" ht="15.75" customHeight="1">
      <c r="A89" s="257"/>
      <c r="B89" s="302" t="s">
        <v>169</v>
      </c>
      <c r="C89" s="301"/>
      <c r="D89" s="120"/>
      <c r="E89" s="120"/>
      <c r="F89" s="308"/>
      <c r="G89" s="409"/>
      <c r="H89" s="412"/>
      <c r="I89" s="310"/>
      <c r="J89" s="310"/>
      <c r="K89" s="310"/>
      <c r="L89" s="312"/>
      <c r="M89" s="310"/>
      <c r="N89" s="310"/>
      <c r="O89" s="310"/>
      <c r="P89" s="310"/>
      <c r="Q89" s="452"/>
    </row>
    <row r="90" spans="1:17" ht="15.75" customHeight="1">
      <c r="A90" s="257">
        <v>62</v>
      </c>
      <c r="B90" s="300" t="s">
        <v>35</v>
      </c>
      <c r="C90" s="301">
        <v>4864966</v>
      </c>
      <c r="D90" s="120" t="s">
        <v>12</v>
      </c>
      <c r="E90" s="92" t="s">
        <v>330</v>
      </c>
      <c r="F90" s="308">
        <v>-1000</v>
      </c>
      <c r="G90" s="329">
        <v>38500</v>
      </c>
      <c r="H90" s="330">
        <v>34809</v>
      </c>
      <c r="I90" s="310">
        <f>G90-H90</f>
        <v>3691</v>
      </c>
      <c r="J90" s="310">
        <f>$F90*I90</f>
        <v>-3691000</v>
      </c>
      <c r="K90" s="310">
        <f>J90/1000000</f>
        <v>-3.691</v>
      </c>
      <c r="L90" s="329">
        <v>684</v>
      </c>
      <c r="M90" s="330">
        <v>684</v>
      </c>
      <c r="N90" s="310">
        <f>L90-M90</f>
        <v>0</v>
      </c>
      <c r="O90" s="310">
        <f>$F90*N90</f>
        <v>0</v>
      </c>
      <c r="P90" s="310">
        <f>O90/1000000</f>
        <v>0</v>
      </c>
      <c r="Q90" s="452"/>
    </row>
    <row r="91" spans="1:17" ht="15.75" customHeight="1">
      <c r="A91" s="257">
        <v>63</v>
      </c>
      <c r="B91" s="300" t="s">
        <v>170</v>
      </c>
      <c r="C91" s="301">
        <v>4865020</v>
      </c>
      <c r="D91" s="120" t="s">
        <v>12</v>
      </c>
      <c r="E91" s="92" t="s">
        <v>330</v>
      </c>
      <c r="F91" s="308">
        <v>-1000</v>
      </c>
      <c r="G91" s="329">
        <v>70645</v>
      </c>
      <c r="H91" s="330">
        <v>65767</v>
      </c>
      <c r="I91" s="310">
        <f>G91-H91</f>
        <v>4878</v>
      </c>
      <c r="J91" s="310">
        <f>$F91*I91</f>
        <v>-4878000</v>
      </c>
      <c r="K91" s="310">
        <f>J91/1000000</f>
        <v>-4.878</v>
      </c>
      <c r="L91" s="329">
        <v>175</v>
      </c>
      <c r="M91" s="330">
        <v>168</v>
      </c>
      <c r="N91" s="310">
        <f>L91-M91</f>
        <v>7</v>
      </c>
      <c r="O91" s="310">
        <f>$F91*N91</f>
        <v>-7000</v>
      </c>
      <c r="P91" s="310">
        <f>O91/1000000</f>
        <v>-0.007</v>
      </c>
      <c r="Q91" s="452"/>
    </row>
    <row r="92" spans="1:17" ht="15.75" customHeight="1">
      <c r="A92" s="257">
        <v>64</v>
      </c>
      <c r="B92" s="300" t="s">
        <v>414</v>
      </c>
      <c r="C92" s="301">
        <v>4864999</v>
      </c>
      <c r="D92" s="120" t="s">
        <v>12</v>
      </c>
      <c r="E92" s="92" t="s">
        <v>330</v>
      </c>
      <c r="F92" s="308">
        <v>-1000</v>
      </c>
      <c r="G92" s="329">
        <v>77315</v>
      </c>
      <c r="H92" s="330">
        <v>74588</v>
      </c>
      <c r="I92" s="310">
        <f>G92-H92</f>
        <v>2727</v>
      </c>
      <c r="J92" s="310">
        <f>$F92*I92</f>
        <v>-2727000</v>
      </c>
      <c r="K92" s="310">
        <f>J92/1000000</f>
        <v>-2.727</v>
      </c>
      <c r="L92" s="329">
        <v>504</v>
      </c>
      <c r="M92" s="330">
        <v>503</v>
      </c>
      <c r="N92" s="310">
        <f>L92-M92</f>
        <v>1</v>
      </c>
      <c r="O92" s="310">
        <f>$F92*N92</f>
        <v>-1000</v>
      </c>
      <c r="P92" s="310">
        <f>O92/1000000</f>
        <v>-0.001</v>
      </c>
      <c r="Q92" s="452"/>
    </row>
    <row r="93" spans="1:17" ht="15.75" customHeight="1">
      <c r="A93" s="257"/>
      <c r="B93" s="305" t="s">
        <v>26</v>
      </c>
      <c r="C93" s="274"/>
      <c r="D93" s="52"/>
      <c r="E93" s="52"/>
      <c r="F93" s="308"/>
      <c r="G93" s="409"/>
      <c r="H93" s="412"/>
      <c r="I93" s="310"/>
      <c r="J93" s="310"/>
      <c r="K93" s="310"/>
      <c r="L93" s="312"/>
      <c r="M93" s="310"/>
      <c r="N93" s="310"/>
      <c r="O93" s="310"/>
      <c r="P93" s="310"/>
      <c r="Q93" s="452"/>
    </row>
    <row r="94" spans="1:17" ht="15.75" customHeight="1">
      <c r="A94" s="257">
        <v>65</v>
      </c>
      <c r="B94" s="84" t="s">
        <v>78</v>
      </c>
      <c r="C94" s="323">
        <v>5295192</v>
      </c>
      <c r="D94" s="315" t="s">
        <v>12</v>
      </c>
      <c r="E94" s="315" t="s">
        <v>330</v>
      </c>
      <c r="F94" s="323">
        <v>100</v>
      </c>
      <c r="G94" s="329">
        <v>12500</v>
      </c>
      <c r="H94" s="330">
        <v>12494</v>
      </c>
      <c r="I94" s="330">
        <f>G94-H94</f>
        <v>6</v>
      </c>
      <c r="J94" s="330">
        <f>$F94*I94</f>
        <v>600</v>
      </c>
      <c r="K94" s="331">
        <f>J94/1000000</f>
        <v>0.0006</v>
      </c>
      <c r="L94" s="329">
        <v>107834</v>
      </c>
      <c r="M94" s="330">
        <v>105522</v>
      </c>
      <c r="N94" s="330">
        <f>L94-M94</f>
        <v>2312</v>
      </c>
      <c r="O94" s="330">
        <f>$F94*N94</f>
        <v>231200</v>
      </c>
      <c r="P94" s="331">
        <f>O94/1000000</f>
        <v>0.2312</v>
      </c>
      <c r="Q94" s="452"/>
    </row>
    <row r="95" spans="1:17" ht="15.75" customHeight="1">
      <c r="A95" s="257">
        <v>66</v>
      </c>
      <c r="B95" s="302" t="s">
        <v>46</v>
      </c>
      <c r="C95" s="301"/>
      <c r="D95" s="120"/>
      <c r="E95" s="120"/>
      <c r="F95" s="308"/>
      <c r="G95" s="409"/>
      <c r="H95" s="412"/>
      <c r="I95" s="310"/>
      <c r="J95" s="310"/>
      <c r="K95" s="310"/>
      <c r="L95" s="312"/>
      <c r="M95" s="310"/>
      <c r="N95" s="310"/>
      <c r="O95" s="310"/>
      <c r="P95" s="310"/>
      <c r="Q95" s="452"/>
    </row>
    <row r="96" spans="1:17" ht="15.75" customHeight="1">
      <c r="A96" s="257">
        <v>67</v>
      </c>
      <c r="B96" s="300" t="s">
        <v>331</v>
      </c>
      <c r="C96" s="301">
        <v>4865149</v>
      </c>
      <c r="D96" s="120" t="s">
        <v>12</v>
      </c>
      <c r="E96" s="92" t="s">
        <v>330</v>
      </c>
      <c r="F96" s="308">
        <v>187.5</v>
      </c>
      <c r="G96" s="329">
        <v>998762</v>
      </c>
      <c r="H96" s="330">
        <v>998689</v>
      </c>
      <c r="I96" s="310">
        <f>G96-H96</f>
        <v>73</v>
      </c>
      <c r="J96" s="310">
        <f>$F96*I96</f>
        <v>13687.5</v>
      </c>
      <c r="K96" s="310">
        <f>J96/1000000</f>
        <v>0.0136875</v>
      </c>
      <c r="L96" s="329">
        <v>999955</v>
      </c>
      <c r="M96" s="330">
        <v>999934</v>
      </c>
      <c r="N96" s="310">
        <f>L96-M96</f>
        <v>21</v>
      </c>
      <c r="O96" s="310">
        <f>$F96*N96</f>
        <v>3937.5</v>
      </c>
      <c r="P96" s="310">
        <f>O96/1000000</f>
        <v>0.0039375</v>
      </c>
      <c r="Q96" s="453"/>
    </row>
    <row r="97" spans="1:17" ht="15.75" customHeight="1">
      <c r="A97" s="257">
        <v>68</v>
      </c>
      <c r="B97" s="300" t="s">
        <v>423</v>
      </c>
      <c r="C97" s="301">
        <v>5295156</v>
      </c>
      <c r="D97" s="120" t="s">
        <v>12</v>
      </c>
      <c r="E97" s="92" t="s">
        <v>330</v>
      </c>
      <c r="F97" s="308">
        <v>400</v>
      </c>
      <c r="G97" s="329">
        <v>957551</v>
      </c>
      <c r="H97" s="330">
        <v>957799</v>
      </c>
      <c r="I97" s="310">
        <f>G97-H97</f>
        <v>-248</v>
      </c>
      <c r="J97" s="310">
        <f>$F97*I97</f>
        <v>-99200</v>
      </c>
      <c r="K97" s="310">
        <f>J97/1000000</f>
        <v>-0.0992</v>
      </c>
      <c r="L97" s="329">
        <v>993974</v>
      </c>
      <c r="M97" s="330">
        <v>993802</v>
      </c>
      <c r="N97" s="310">
        <f>L97-M97</f>
        <v>172</v>
      </c>
      <c r="O97" s="310">
        <f>$F97*N97</f>
        <v>68800</v>
      </c>
      <c r="P97" s="310">
        <f>O97/1000000</f>
        <v>0.0688</v>
      </c>
      <c r="Q97" s="453"/>
    </row>
    <row r="98" spans="1:17" ht="15.75" customHeight="1">
      <c r="A98" s="257"/>
      <c r="B98" s="300"/>
      <c r="C98" s="301"/>
      <c r="D98" s="120"/>
      <c r="E98" s="92"/>
      <c r="F98" s="308">
        <v>400</v>
      </c>
      <c r="G98" s="329">
        <v>975907</v>
      </c>
      <c r="H98" s="330">
        <v>976277</v>
      </c>
      <c r="I98" s="310">
        <f>G98-H98</f>
        <v>-370</v>
      </c>
      <c r="J98" s="310">
        <f>$F98*I98</f>
        <v>-148000</v>
      </c>
      <c r="K98" s="310">
        <f>J98/1000000</f>
        <v>-0.148</v>
      </c>
      <c r="L98" s="329"/>
      <c r="M98" s="330"/>
      <c r="N98" s="310"/>
      <c r="O98" s="310"/>
      <c r="P98" s="310"/>
      <c r="Q98" s="453"/>
    </row>
    <row r="99" spans="1:17" ht="15.75" customHeight="1">
      <c r="A99" s="257"/>
      <c r="B99" s="300"/>
      <c r="C99" s="301"/>
      <c r="D99" s="120"/>
      <c r="E99" s="92"/>
      <c r="F99" s="308">
        <v>400</v>
      </c>
      <c r="G99" s="329">
        <v>999909</v>
      </c>
      <c r="H99" s="330">
        <v>1000076</v>
      </c>
      <c r="I99" s="310">
        <f>G99-H99</f>
        <v>-167</v>
      </c>
      <c r="J99" s="310">
        <f>$F99*I99</f>
        <v>-66800</v>
      </c>
      <c r="K99" s="310">
        <f>J99/1000000</f>
        <v>-0.0668</v>
      </c>
      <c r="L99" s="329"/>
      <c r="M99" s="330"/>
      <c r="N99" s="310"/>
      <c r="O99" s="310"/>
      <c r="P99" s="310"/>
      <c r="Q99" s="453"/>
    </row>
    <row r="100" spans="1:17" ht="15.75" customHeight="1">
      <c r="A100" s="257">
        <v>69</v>
      </c>
      <c r="B100" s="300" t="s">
        <v>424</v>
      </c>
      <c r="C100" s="301">
        <v>5295157</v>
      </c>
      <c r="D100" s="120" t="s">
        <v>12</v>
      </c>
      <c r="E100" s="92" t="s">
        <v>330</v>
      </c>
      <c r="F100" s="308">
        <v>400</v>
      </c>
      <c r="G100" s="329">
        <v>993834</v>
      </c>
      <c r="H100" s="330">
        <v>993644</v>
      </c>
      <c r="I100" s="310">
        <f>G100-H100</f>
        <v>190</v>
      </c>
      <c r="J100" s="310">
        <f>$F100*I100</f>
        <v>76000</v>
      </c>
      <c r="K100" s="310">
        <f>J100/1000000</f>
        <v>0.076</v>
      </c>
      <c r="L100" s="329">
        <v>70375</v>
      </c>
      <c r="M100" s="330">
        <v>70253</v>
      </c>
      <c r="N100" s="310">
        <f>L100-M100</f>
        <v>122</v>
      </c>
      <c r="O100" s="310">
        <f>$F100*N100</f>
        <v>48800</v>
      </c>
      <c r="P100" s="310">
        <f>O100/1000000</f>
        <v>0.0488</v>
      </c>
      <c r="Q100" s="453"/>
    </row>
    <row r="101" spans="1:17" ht="15.75" customHeight="1">
      <c r="A101" s="257"/>
      <c r="B101" s="305" t="s">
        <v>34</v>
      </c>
      <c r="C101" s="323"/>
      <c r="D101" s="337"/>
      <c r="E101" s="315"/>
      <c r="F101" s="323"/>
      <c r="G101" s="413"/>
      <c r="H101" s="412"/>
      <c r="I101" s="330"/>
      <c r="J101" s="330"/>
      <c r="K101" s="331"/>
      <c r="L101" s="329"/>
      <c r="M101" s="330"/>
      <c r="N101" s="330"/>
      <c r="O101" s="330"/>
      <c r="P101" s="331"/>
      <c r="Q101" s="452"/>
    </row>
    <row r="102" spans="1:17" ht="15.75" customHeight="1">
      <c r="A102" s="257">
        <v>70</v>
      </c>
      <c r="B102" s="786" t="s">
        <v>343</v>
      </c>
      <c r="C102" s="323">
        <v>5128439</v>
      </c>
      <c r="D102" s="336" t="s">
        <v>12</v>
      </c>
      <c r="E102" s="315" t="s">
        <v>330</v>
      </c>
      <c r="F102" s="323">
        <v>800</v>
      </c>
      <c r="G102" s="329">
        <v>949631</v>
      </c>
      <c r="H102" s="330">
        <v>950767</v>
      </c>
      <c r="I102" s="330">
        <f>G102-H102</f>
        <v>-1136</v>
      </c>
      <c r="J102" s="330">
        <f>$F102*I102</f>
        <v>-908800</v>
      </c>
      <c r="K102" s="331">
        <f>J102/1000000</f>
        <v>-0.9088</v>
      </c>
      <c r="L102" s="329">
        <v>998672</v>
      </c>
      <c r="M102" s="330">
        <v>998693</v>
      </c>
      <c r="N102" s="330">
        <f>L102-M102</f>
        <v>-21</v>
      </c>
      <c r="O102" s="330">
        <f>$F102*N102</f>
        <v>-16800</v>
      </c>
      <c r="P102" s="331">
        <f>O102/1000000</f>
        <v>-0.0168</v>
      </c>
      <c r="Q102" s="464"/>
    </row>
    <row r="103" spans="1:17" ht="15.75" customHeight="1">
      <c r="A103" s="257"/>
      <c r="B103" s="682" t="s">
        <v>420</v>
      </c>
      <c r="C103" s="323"/>
      <c r="D103" s="336"/>
      <c r="E103" s="315"/>
      <c r="F103" s="323"/>
      <c r="G103" s="329"/>
      <c r="H103" s="330"/>
      <c r="I103" s="330"/>
      <c r="J103" s="330"/>
      <c r="K103" s="330"/>
      <c r="L103" s="329"/>
      <c r="M103" s="330"/>
      <c r="N103" s="330"/>
      <c r="O103" s="330"/>
      <c r="P103" s="330"/>
      <c r="Q103" s="464"/>
    </row>
    <row r="104" spans="1:17" ht="15.75" customHeight="1">
      <c r="A104" s="257">
        <v>70</v>
      </c>
      <c r="B104" s="683" t="s">
        <v>421</v>
      </c>
      <c r="C104" s="323">
        <v>5295127</v>
      </c>
      <c r="D104" s="336" t="s">
        <v>12</v>
      </c>
      <c r="E104" s="315" t="s">
        <v>330</v>
      </c>
      <c r="F104" s="323">
        <v>100</v>
      </c>
      <c r="G104" s="329">
        <v>387841</v>
      </c>
      <c r="H104" s="330">
        <v>385107</v>
      </c>
      <c r="I104" s="330">
        <f>G104-H104</f>
        <v>2734</v>
      </c>
      <c r="J104" s="330">
        <f>$F104*I104</f>
        <v>273400</v>
      </c>
      <c r="K104" s="331">
        <f>J104/1000000</f>
        <v>0.2734</v>
      </c>
      <c r="L104" s="329">
        <v>2041</v>
      </c>
      <c r="M104" s="330">
        <v>2041</v>
      </c>
      <c r="N104" s="330">
        <f>L104-M104</f>
        <v>0</v>
      </c>
      <c r="O104" s="330">
        <f>$F104*N104</f>
        <v>0</v>
      </c>
      <c r="P104" s="331">
        <f>O104/1000000</f>
        <v>0</v>
      </c>
      <c r="Q104" s="464"/>
    </row>
    <row r="105" spans="1:17" ht="15.75" customHeight="1">
      <c r="A105" s="257">
        <v>71</v>
      </c>
      <c r="B105" s="683" t="s">
        <v>425</v>
      </c>
      <c r="C105" s="323">
        <v>5128400</v>
      </c>
      <c r="D105" s="336" t="s">
        <v>12</v>
      </c>
      <c r="E105" s="315" t="s">
        <v>330</v>
      </c>
      <c r="F105" s="323">
        <v>1000</v>
      </c>
      <c r="G105" s="329">
        <v>5592</v>
      </c>
      <c r="H105" s="330">
        <v>5018</v>
      </c>
      <c r="I105" s="330">
        <f>G105-H105</f>
        <v>574</v>
      </c>
      <c r="J105" s="330">
        <f>$F105*I105</f>
        <v>574000</v>
      </c>
      <c r="K105" s="331">
        <f>J105/1000000</f>
        <v>0.574</v>
      </c>
      <c r="L105" s="329">
        <v>1922</v>
      </c>
      <c r="M105" s="330">
        <v>1922</v>
      </c>
      <c r="N105" s="330">
        <f>L105-M105</f>
        <v>0</v>
      </c>
      <c r="O105" s="330">
        <f>$F105*N105</f>
        <v>0</v>
      </c>
      <c r="P105" s="331">
        <f>O105/1000000</f>
        <v>0</v>
      </c>
      <c r="Q105" s="464"/>
    </row>
    <row r="106" spans="2:17" ht="15.75" customHeight="1">
      <c r="B106" s="305" t="s">
        <v>181</v>
      </c>
      <c r="C106" s="323"/>
      <c r="D106" s="336"/>
      <c r="E106" s="315"/>
      <c r="F106" s="323"/>
      <c r="G106" s="413"/>
      <c r="H106" s="412"/>
      <c r="I106" s="330"/>
      <c r="J106" s="330"/>
      <c r="K106" s="330"/>
      <c r="L106" s="329"/>
      <c r="M106" s="330"/>
      <c r="N106" s="330"/>
      <c r="O106" s="330"/>
      <c r="P106" s="330"/>
      <c r="Q106" s="452"/>
    </row>
    <row r="107" spans="1:17" ht="15.75" customHeight="1">
      <c r="A107" s="257">
        <v>72</v>
      </c>
      <c r="B107" s="300" t="s">
        <v>345</v>
      </c>
      <c r="C107" s="323">
        <v>4902555</v>
      </c>
      <c r="D107" s="336" t="s">
        <v>12</v>
      </c>
      <c r="E107" s="315" t="s">
        <v>330</v>
      </c>
      <c r="F107" s="323">
        <v>75</v>
      </c>
      <c r="G107" s="329">
        <v>10780</v>
      </c>
      <c r="H107" s="330">
        <v>10780</v>
      </c>
      <c r="I107" s="330">
        <f>G107-H107</f>
        <v>0</v>
      </c>
      <c r="J107" s="330">
        <f>$F107*I107</f>
        <v>0</v>
      </c>
      <c r="K107" s="331">
        <f>J107/1000000</f>
        <v>0</v>
      </c>
      <c r="L107" s="329">
        <v>17932</v>
      </c>
      <c r="M107" s="330">
        <v>17619</v>
      </c>
      <c r="N107" s="330">
        <f>L107-M107</f>
        <v>313</v>
      </c>
      <c r="O107" s="330">
        <f>$F107*N107</f>
        <v>23475</v>
      </c>
      <c r="P107" s="331">
        <f>O107/1000000</f>
        <v>0.023475</v>
      </c>
      <c r="Q107" s="464"/>
    </row>
    <row r="108" spans="1:17" ht="15.75" customHeight="1">
      <c r="A108" s="257">
        <v>73</v>
      </c>
      <c r="B108" s="300" t="s">
        <v>346</v>
      </c>
      <c r="C108" s="323">
        <v>4902581</v>
      </c>
      <c r="D108" s="336" t="s">
        <v>12</v>
      </c>
      <c r="E108" s="315" t="s">
        <v>330</v>
      </c>
      <c r="F108" s="323">
        <v>100</v>
      </c>
      <c r="G108" s="329">
        <v>5292</v>
      </c>
      <c r="H108" s="330">
        <v>5292</v>
      </c>
      <c r="I108" s="330">
        <f>G108-H108</f>
        <v>0</v>
      </c>
      <c r="J108" s="330">
        <f>$F108*I108</f>
        <v>0</v>
      </c>
      <c r="K108" s="331">
        <f>J108/1000000</f>
        <v>0</v>
      </c>
      <c r="L108" s="329">
        <v>10490</v>
      </c>
      <c r="M108" s="330">
        <v>9963</v>
      </c>
      <c r="N108" s="330">
        <f>L108-M108</f>
        <v>527</v>
      </c>
      <c r="O108" s="330">
        <f>$F108*N108</f>
        <v>52700</v>
      </c>
      <c r="P108" s="331">
        <f>O108/1000000</f>
        <v>0.0527</v>
      </c>
      <c r="Q108" s="452"/>
    </row>
    <row r="109" spans="2:17" ht="15.75" customHeight="1">
      <c r="B109" s="305" t="s">
        <v>399</v>
      </c>
      <c r="C109" s="323"/>
      <c r="D109" s="336"/>
      <c r="E109" s="315"/>
      <c r="F109" s="323"/>
      <c r="G109" s="329"/>
      <c r="H109" s="330"/>
      <c r="I109" s="330"/>
      <c r="J109" s="330"/>
      <c r="K109" s="330"/>
      <c r="L109" s="329"/>
      <c r="M109" s="330"/>
      <c r="N109" s="330"/>
      <c r="O109" s="330"/>
      <c r="P109" s="330"/>
      <c r="Q109" s="452"/>
    </row>
    <row r="110" spans="1:17" ht="15.75" customHeight="1">
      <c r="A110" s="257">
        <v>74</v>
      </c>
      <c r="B110" s="300" t="s">
        <v>400</v>
      </c>
      <c r="C110" s="323">
        <v>4864861</v>
      </c>
      <c r="D110" s="336" t="s">
        <v>12</v>
      </c>
      <c r="E110" s="315" t="s">
        <v>330</v>
      </c>
      <c r="F110" s="323">
        <v>500</v>
      </c>
      <c r="G110" s="329">
        <v>6525</v>
      </c>
      <c r="H110" s="330">
        <v>6248</v>
      </c>
      <c r="I110" s="330">
        <f aca="true" t="shared" si="18" ref="I110:I117">G110-H110</f>
        <v>277</v>
      </c>
      <c r="J110" s="330">
        <f aca="true" t="shared" si="19" ref="J110:J117">$F110*I110</f>
        <v>138500</v>
      </c>
      <c r="K110" s="331">
        <f aca="true" t="shared" si="20" ref="K110:K117">J110/1000000</f>
        <v>0.1385</v>
      </c>
      <c r="L110" s="329">
        <v>2841</v>
      </c>
      <c r="M110" s="330">
        <v>2822</v>
      </c>
      <c r="N110" s="330">
        <f aca="true" t="shared" si="21" ref="N110:N117">L110-M110</f>
        <v>19</v>
      </c>
      <c r="O110" s="330">
        <f aca="true" t="shared" si="22" ref="O110:O117">$F110*N110</f>
        <v>9500</v>
      </c>
      <c r="P110" s="331">
        <f aca="true" t="shared" si="23" ref="P110:P117">O110/1000000</f>
        <v>0.0095</v>
      </c>
      <c r="Q110" s="464"/>
    </row>
    <row r="111" spans="1:17" ht="15.75" customHeight="1">
      <c r="A111" s="257">
        <v>75</v>
      </c>
      <c r="B111" s="300" t="s">
        <v>401</v>
      </c>
      <c r="C111" s="323">
        <v>4864877</v>
      </c>
      <c r="D111" s="336" t="s">
        <v>12</v>
      </c>
      <c r="E111" s="315" t="s">
        <v>330</v>
      </c>
      <c r="F111" s="323">
        <v>1000</v>
      </c>
      <c r="G111" s="329">
        <v>1300</v>
      </c>
      <c r="H111" s="330">
        <v>1749</v>
      </c>
      <c r="I111" s="330">
        <f t="shared" si="18"/>
        <v>-449</v>
      </c>
      <c r="J111" s="330">
        <f t="shared" si="19"/>
        <v>-449000</v>
      </c>
      <c r="K111" s="331">
        <f t="shared" si="20"/>
        <v>-0.449</v>
      </c>
      <c r="L111" s="329">
        <v>4092</v>
      </c>
      <c r="M111" s="330">
        <v>4095</v>
      </c>
      <c r="N111" s="330">
        <f t="shared" si="21"/>
        <v>-3</v>
      </c>
      <c r="O111" s="330">
        <f t="shared" si="22"/>
        <v>-3000</v>
      </c>
      <c r="P111" s="331">
        <f t="shared" si="23"/>
        <v>-0.003</v>
      </c>
      <c r="Q111" s="452"/>
    </row>
    <row r="112" spans="1:17" ht="15.75" customHeight="1">
      <c r="A112" s="257">
        <v>76</v>
      </c>
      <c r="B112" s="300" t="s">
        <v>402</v>
      </c>
      <c r="C112" s="323">
        <v>4864841</v>
      </c>
      <c r="D112" s="336" t="s">
        <v>12</v>
      </c>
      <c r="E112" s="315" t="s">
        <v>330</v>
      </c>
      <c r="F112" s="323">
        <v>1000</v>
      </c>
      <c r="G112" s="329">
        <v>991891</v>
      </c>
      <c r="H112" s="330">
        <v>992451</v>
      </c>
      <c r="I112" s="330">
        <f t="shared" si="18"/>
        <v>-560</v>
      </c>
      <c r="J112" s="330">
        <f t="shared" si="19"/>
        <v>-560000</v>
      </c>
      <c r="K112" s="331">
        <f t="shared" si="20"/>
        <v>-0.56</v>
      </c>
      <c r="L112" s="329">
        <v>1136</v>
      </c>
      <c r="M112" s="330">
        <v>1160</v>
      </c>
      <c r="N112" s="330">
        <f t="shared" si="21"/>
        <v>-24</v>
      </c>
      <c r="O112" s="330">
        <f t="shared" si="22"/>
        <v>-24000</v>
      </c>
      <c r="P112" s="331">
        <f t="shared" si="23"/>
        <v>-0.024</v>
      </c>
      <c r="Q112" s="452"/>
    </row>
    <row r="113" spans="1:17" ht="15.75" customHeight="1">
      <c r="A113" s="257">
        <v>77</v>
      </c>
      <c r="B113" s="300" t="s">
        <v>403</v>
      </c>
      <c r="C113" s="323">
        <v>4864882</v>
      </c>
      <c r="D113" s="336" t="s">
        <v>12</v>
      </c>
      <c r="E113" s="315" t="s">
        <v>330</v>
      </c>
      <c r="F113" s="323">
        <v>1000</v>
      </c>
      <c r="G113" s="329">
        <v>4833</v>
      </c>
      <c r="H113" s="330">
        <v>4750</v>
      </c>
      <c r="I113" s="330">
        <f t="shared" si="18"/>
        <v>83</v>
      </c>
      <c r="J113" s="330">
        <f t="shared" si="19"/>
        <v>83000</v>
      </c>
      <c r="K113" s="331">
        <f t="shared" si="20"/>
        <v>0.083</v>
      </c>
      <c r="L113" s="329">
        <v>6494</v>
      </c>
      <c r="M113" s="330">
        <v>6516</v>
      </c>
      <c r="N113" s="330">
        <f t="shared" si="21"/>
        <v>-22</v>
      </c>
      <c r="O113" s="330">
        <f t="shared" si="22"/>
        <v>-22000</v>
      </c>
      <c r="P113" s="331">
        <f t="shared" si="23"/>
        <v>-0.022</v>
      </c>
      <c r="Q113" s="452"/>
    </row>
    <row r="114" spans="1:17" ht="15.75" customHeight="1">
      <c r="A114" s="257">
        <v>78</v>
      </c>
      <c r="B114" s="300" t="s">
        <v>404</v>
      </c>
      <c r="C114" s="323">
        <v>4864824</v>
      </c>
      <c r="D114" s="336" t="s">
        <v>12</v>
      </c>
      <c r="E114" s="315" t="s">
        <v>330</v>
      </c>
      <c r="F114" s="323">
        <v>160</v>
      </c>
      <c r="G114" s="329">
        <v>4976</v>
      </c>
      <c r="H114" s="330">
        <v>4654</v>
      </c>
      <c r="I114" s="330">
        <f>G114-H114</f>
        <v>322</v>
      </c>
      <c r="J114" s="330">
        <f>$F114*I114</f>
        <v>51520</v>
      </c>
      <c r="K114" s="330">
        <f>J114/1000000</f>
        <v>0.05152</v>
      </c>
      <c r="L114" s="329">
        <v>999819</v>
      </c>
      <c r="M114" s="330">
        <v>999701</v>
      </c>
      <c r="N114" s="330">
        <f>L114-M114</f>
        <v>118</v>
      </c>
      <c r="O114" s="330">
        <f>$F114*N114</f>
        <v>18880</v>
      </c>
      <c r="P114" s="330">
        <f>O114/1000000</f>
        <v>0.01888</v>
      </c>
      <c r="Q114" s="464"/>
    </row>
    <row r="115" spans="1:17" ht="15.75" customHeight="1">
      <c r="A115" s="272">
        <v>79</v>
      </c>
      <c r="B115" s="300" t="s">
        <v>405</v>
      </c>
      <c r="C115" s="323">
        <v>5295121</v>
      </c>
      <c r="D115" s="336" t="s">
        <v>12</v>
      </c>
      <c r="E115" s="315" t="s">
        <v>330</v>
      </c>
      <c r="F115" s="323">
        <v>100</v>
      </c>
      <c r="G115" s="329">
        <v>178526</v>
      </c>
      <c r="H115" s="330">
        <v>178630</v>
      </c>
      <c r="I115" s="330">
        <f>G115-H115</f>
        <v>-104</v>
      </c>
      <c r="J115" s="330">
        <f>$F115*I115</f>
        <v>-10400</v>
      </c>
      <c r="K115" s="330">
        <f>J115/1000000</f>
        <v>-0.0104</v>
      </c>
      <c r="L115" s="329">
        <v>46575</v>
      </c>
      <c r="M115" s="330">
        <v>45852</v>
      </c>
      <c r="N115" s="330">
        <f>L115-M115</f>
        <v>723</v>
      </c>
      <c r="O115" s="330">
        <f>$F115*N115</f>
        <v>72300</v>
      </c>
      <c r="P115" s="330">
        <f>O115/1000000</f>
        <v>0.0723</v>
      </c>
      <c r="Q115" s="464"/>
    </row>
    <row r="116" spans="1:17" ht="21" customHeight="1">
      <c r="A116" s="312">
        <v>80</v>
      </c>
      <c r="B116" s="300" t="s">
        <v>427</v>
      </c>
      <c r="C116" s="323">
        <v>4864879</v>
      </c>
      <c r="D116" s="336" t="s">
        <v>12</v>
      </c>
      <c r="E116" s="315" t="s">
        <v>330</v>
      </c>
      <c r="F116" s="323">
        <v>1000</v>
      </c>
      <c r="G116" s="329">
        <v>2790</v>
      </c>
      <c r="H116" s="330">
        <v>2592</v>
      </c>
      <c r="I116" s="330">
        <f>G116-H116</f>
        <v>198</v>
      </c>
      <c r="J116" s="330">
        <f>$F116*I116</f>
        <v>198000</v>
      </c>
      <c r="K116" s="330">
        <f>J116/1000000</f>
        <v>0.198</v>
      </c>
      <c r="L116" s="329">
        <v>390</v>
      </c>
      <c r="M116" s="330">
        <v>337</v>
      </c>
      <c r="N116" s="330">
        <f>L116-M116</f>
        <v>53</v>
      </c>
      <c r="O116" s="330">
        <f>$F116*N116</f>
        <v>53000</v>
      </c>
      <c r="P116" s="330">
        <f>O116/1000000</f>
        <v>0.053</v>
      </c>
      <c r="Q116" s="796"/>
    </row>
    <row r="117" spans="1:17" s="103" customFormat="1" ht="21" customHeight="1">
      <c r="A117" s="312">
        <v>81</v>
      </c>
      <c r="B117" s="300" t="s">
        <v>428</v>
      </c>
      <c r="C117" s="694">
        <v>4864847</v>
      </c>
      <c r="D117" s="694" t="s">
        <v>12</v>
      </c>
      <c r="E117" s="315" t="s">
        <v>330</v>
      </c>
      <c r="F117" s="266">
        <v>1000</v>
      </c>
      <c r="G117" s="329">
        <v>3485</v>
      </c>
      <c r="H117" s="301">
        <v>3434</v>
      </c>
      <c r="I117" s="301">
        <f t="shared" si="18"/>
        <v>51</v>
      </c>
      <c r="J117" s="301">
        <f t="shared" si="19"/>
        <v>51000</v>
      </c>
      <c r="K117" s="266">
        <f t="shared" si="20"/>
        <v>0.051</v>
      </c>
      <c r="L117" s="329">
        <v>6498</v>
      </c>
      <c r="M117" s="301">
        <v>6439</v>
      </c>
      <c r="N117" s="301">
        <f t="shared" si="21"/>
        <v>59</v>
      </c>
      <c r="O117" s="301">
        <f t="shared" si="22"/>
        <v>59000</v>
      </c>
      <c r="P117" s="266">
        <f t="shared" si="23"/>
        <v>0.059</v>
      </c>
      <c r="Q117" s="412"/>
    </row>
    <row r="118" spans="2:17" ht="16.5">
      <c r="B118" s="335" t="s">
        <v>437</v>
      </c>
      <c r="C118" s="38"/>
      <c r="D118" s="120"/>
      <c r="E118" s="92"/>
      <c r="F118" s="39"/>
      <c r="G118" s="329"/>
      <c r="H118" s="330"/>
      <c r="I118" s="310"/>
      <c r="J118" s="310"/>
      <c r="K118" s="310"/>
      <c r="L118" s="329"/>
      <c r="M118" s="330"/>
      <c r="N118" s="310"/>
      <c r="O118" s="310"/>
      <c r="P118" s="310"/>
      <c r="Q118" s="453"/>
    </row>
    <row r="119" spans="1:17" ht="15.75" customHeight="1">
      <c r="A119" s="272">
        <v>82</v>
      </c>
      <c r="B119" s="300" t="s">
        <v>438</v>
      </c>
      <c r="C119" s="323">
        <v>4865158</v>
      </c>
      <c r="D119" s="336" t="s">
        <v>12</v>
      </c>
      <c r="E119" s="315" t="s">
        <v>330</v>
      </c>
      <c r="F119" s="323">
        <v>200</v>
      </c>
      <c r="G119" s="329">
        <v>999489</v>
      </c>
      <c r="H119" s="330">
        <v>999296</v>
      </c>
      <c r="I119" s="330">
        <f>G119-H119</f>
        <v>193</v>
      </c>
      <c r="J119" s="330">
        <f>$F119*I119</f>
        <v>38600</v>
      </c>
      <c r="K119" s="330">
        <f>J119/1000000</f>
        <v>0.0386</v>
      </c>
      <c r="L119" s="329">
        <v>11915</v>
      </c>
      <c r="M119" s="330">
        <v>11232</v>
      </c>
      <c r="N119" s="330">
        <f>L119-M119</f>
        <v>683</v>
      </c>
      <c r="O119" s="330">
        <f>$F119*N119</f>
        <v>136600</v>
      </c>
      <c r="P119" s="330">
        <f>O119/1000000</f>
        <v>0.1366</v>
      </c>
      <c r="Q119" s="464"/>
    </row>
    <row r="120" spans="1:17" ht="15.75" customHeight="1">
      <c r="A120" s="272">
        <v>83</v>
      </c>
      <c r="B120" s="300" t="s">
        <v>439</v>
      </c>
      <c r="C120" s="323">
        <v>4864816</v>
      </c>
      <c r="D120" s="336" t="s">
        <v>12</v>
      </c>
      <c r="E120" s="315" t="s">
        <v>330</v>
      </c>
      <c r="F120" s="323">
        <v>187.5</v>
      </c>
      <c r="G120" s="329">
        <v>997196</v>
      </c>
      <c r="H120" s="330">
        <v>997227</v>
      </c>
      <c r="I120" s="330">
        <f>G120-H120</f>
        <v>-31</v>
      </c>
      <c r="J120" s="330">
        <f>$F120*I120</f>
        <v>-5812.5</v>
      </c>
      <c r="K120" s="330">
        <f>J120/1000000</f>
        <v>-0.0058125</v>
      </c>
      <c r="L120" s="329">
        <v>5258</v>
      </c>
      <c r="M120" s="330">
        <v>5078</v>
      </c>
      <c r="N120" s="330">
        <f>L120-M120</f>
        <v>180</v>
      </c>
      <c r="O120" s="330">
        <f>$F120*N120</f>
        <v>33750</v>
      </c>
      <c r="P120" s="330">
        <f>O120/1000000</f>
        <v>0.03375</v>
      </c>
      <c r="Q120" s="464"/>
    </row>
    <row r="121" spans="1:17" ht="15.75" customHeight="1">
      <c r="A121" s="272">
        <v>84</v>
      </c>
      <c r="B121" s="300" t="s">
        <v>440</v>
      </c>
      <c r="C121" s="323">
        <v>4864808</v>
      </c>
      <c r="D121" s="336" t="s">
        <v>12</v>
      </c>
      <c r="E121" s="315" t="s">
        <v>330</v>
      </c>
      <c r="F121" s="323">
        <v>187.5</v>
      </c>
      <c r="G121" s="329">
        <v>998719</v>
      </c>
      <c r="H121" s="330">
        <v>998719</v>
      </c>
      <c r="I121" s="330">
        <f>G121-H121</f>
        <v>0</v>
      </c>
      <c r="J121" s="330">
        <f>$F121*I121</f>
        <v>0</v>
      </c>
      <c r="K121" s="330">
        <f>J121/1000000</f>
        <v>0</v>
      </c>
      <c r="L121" s="329">
        <v>3614</v>
      </c>
      <c r="M121" s="330">
        <v>3614</v>
      </c>
      <c r="N121" s="330">
        <f>L121-M121</f>
        <v>0</v>
      </c>
      <c r="O121" s="330">
        <f>$F121*N121</f>
        <v>0</v>
      </c>
      <c r="P121" s="330">
        <f>O121/1000000</f>
        <v>0</v>
      </c>
      <c r="Q121" s="464"/>
    </row>
    <row r="122" spans="1:17" ht="15.75" customHeight="1">
      <c r="A122" s="272">
        <v>85</v>
      </c>
      <c r="B122" s="300" t="s">
        <v>441</v>
      </c>
      <c r="C122" s="323">
        <v>4865005</v>
      </c>
      <c r="D122" s="336" t="s">
        <v>12</v>
      </c>
      <c r="E122" s="315" t="s">
        <v>330</v>
      </c>
      <c r="F122" s="323">
        <v>250</v>
      </c>
      <c r="G122" s="329">
        <v>1366</v>
      </c>
      <c r="H122" s="330">
        <v>1154</v>
      </c>
      <c r="I122" s="330">
        <f>G122-H122</f>
        <v>212</v>
      </c>
      <c r="J122" s="330">
        <f>$F122*I122</f>
        <v>53000</v>
      </c>
      <c r="K122" s="330">
        <f>J122/1000000</f>
        <v>0.053</v>
      </c>
      <c r="L122" s="329">
        <v>5479</v>
      </c>
      <c r="M122" s="330">
        <v>5385</v>
      </c>
      <c r="N122" s="330">
        <f>L122-M122</f>
        <v>94</v>
      </c>
      <c r="O122" s="330">
        <f>$F122*N122</f>
        <v>23500</v>
      </c>
      <c r="P122" s="330">
        <f>O122/1000000</f>
        <v>0.0235</v>
      </c>
      <c r="Q122" s="464"/>
    </row>
    <row r="123" spans="1:17" s="827" customFormat="1" ht="18.75" thickBot="1">
      <c r="A123" s="825">
        <v>86</v>
      </c>
      <c r="B123" s="826" t="s">
        <v>442</v>
      </c>
      <c r="C123" s="674">
        <v>4864822</v>
      </c>
      <c r="D123" s="249" t="s">
        <v>12</v>
      </c>
      <c r="E123" s="250" t="s">
        <v>330</v>
      </c>
      <c r="F123" s="674">
        <v>100</v>
      </c>
      <c r="G123" s="825">
        <v>999184</v>
      </c>
      <c r="H123" s="272">
        <v>998888</v>
      </c>
      <c r="I123" s="674">
        <f>G123-H123</f>
        <v>296</v>
      </c>
      <c r="J123" s="674">
        <f>$F123*I123</f>
        <v>29600</v>
      </c>
      <c r="K123" s="674">
        <f>J123/1000000</f>
        <v>0.0296</v>
      </c>
      <c r="L123" s="825">
        <v>17763</v>
      </c>
      <c r="M123" s="272">
        <v>16960</v>
      </c>
      <c r="N123" s="674">
        <f>L123-M123</f>
        <v>803</v>
      </c>
      <c r="O123" s="674">
        <f>$F123*N123</f>
        <v>80300</v>
      </c>
      <c r="P123" s="674">
        <f>O123/1000000</f>
        <v>0.0803</v>
      </c>
      <c r="Q123" s="828"/>
    </row>
    <row r="124" spans="1:16" ht="21" customHeight="1" thickTop="1">
      <c r="A124" s="181" t="s">
        <v>296</v>
      </c>
      <c r="C124" s="55"/>
      <c r="D124" s="88"/>
      <c r="E124" s="88"/>
      <c r="F124" s="585"/>
      <c r="K124" s="586">
        <f>SUM(K8:K123)</f>
        <v>-41.55651958</v>
      </c>
      <c r="L124" s="20"/>
      <c r="M124" s="20"/>
      <c r="N124" s="20"/>
      <c r="O124" s="20"/>
      <c r="P124" s="586">
        <f>SUM(P8:P123)</f>
        <v>1.9702591500000002</v>
      </c>
    </row>
    <row r="125" spans="3:16" ht="9.75" customHeight="1" hidden="1">
      <c r="C125" s="88"/>
      <c r="D125" s="88"/>
      <c r="E125" s="88"/>
      <c r="F125" s="585"/>
      <c r="L125" s="537"/>
      <c r="M125" s="537"/>
      <c r="N125" s="537"/>
      <c r="O125" s="537"/>
      <c r="P125" s="537"/>
    </row>
    <row r="126" spans="1:17" ht="24" thickBot="1">
      <c r="A126" s="386" t="s">
        <v>186</v>
      </c>
      <c r="C126" s="88"/>
      <c r="D126" s="88"/>
      <c r="E126" s="88"/>
      <c r="F126" s="585"/>
      <c r="G126" s="485"/>
      <c r="H126" s="485"/>
      <c r="I126" s="45" t="s">
        <v>378</v>
      </c>
      <c r="J126" s="485"/>
      <c r="K126" s="485"/>
      <c r="L126" s="486"/>
      <c r="M126" s="486"/>
      <c r="N126" s="45" t="s">
        <v>379</v>
      </c>
      <c r="O126" s="486"/>
      <c r="P126" s="486"/>
      <c r="Q126" s="582" t="str">
        <f>NDPL!$Q$1</f>
        <v>APRIL-2019</v>
      </c>
    </row>
    <row r="127" spans="1:17" ht="39.75" thickBot="1" thickTop="1">
      <c r="A127" s="506" t="s">
        <v>8</v>
      </c>
      <c r="B127" s="507" t="s">
        <v>9</v>
      </c>
      <c r="C127" s="508" t="s">
        <v>1</v>
      </c>
      <c r="D127" s="508" t="s">
        <v>2</v>
      </c>
      <c r="E127" s="508" t="s">
        <v>3</v>
      </c>
      <c r="F127" s="587" t="s">
        <v>10</v>
      </c>
      <c r="G127" s="506" t="str">
        <f>NDPL!G5</f>
        <v>FINAL READING 30/04/2019</v>
      </c>
      <c r="H127" s="508" t="str">
        <f>NDPL!H5</f>
        <v>INTIAL READING 01/04/2019</v>
      </c>
      <c r="I127" s="508" t="s">
        <v>4</v>
      </c>
      <c r="J127" s="508" t="s">
        <v>5</v>
      </c>
      <c r="K127" s="508" t="s">
        <v>6</v>
      </c>
      <c r="L127" s="506" t="str">
        <f>NDPL!G5</f>
        <v>FINAL READING 30/04/2019</v>
      </c>
      <c r="M127" s="508" t="str">
        <f>NDPL!H5</f>
        <v>INTIAL READING 01/04/2019</v>
      </c>
      <c r="N127" s="508" t="s">
        <v>4</v>
      </c>
      <c r="O127" s="508" t="s">
        <v>5</v>
      </c>
      <c r="P127" s="508" t="s">
        <v>6</v>
      </c>
      <c r="Q127" s="529" t="s">
        <v>293</v>
      </c>
    </row>
    <row r="128" spans="3:16" ht="18" thickBot="1" thickTop="1">
      <c r="C128" s="88"/>
      <c r="D128" s="88"/>
      <c r="E128" s="88"/>
      <c r="F128" s="585"/>
      <c r="L128" s="537"/>
      <c r="M128" s="537"/>
      <c r="N128" s="537"/>
      <c r="O128" s="537"/>
      <c r="P128" s="537"/>
    </row>
    <row r="129" spans="1:17" ht="18" customHeight="1" thickTop="1">
      <c r="A129" s="341"/>
      <c r="B129" s="342" t="s">
        <v>171</v>
      </c>
      <c r="C129" s="313"/>
      <c r="D129" s="89"/>
      <c r="E129" s="89"/>
      <c r="F129" s="309"/>
      <c r="G129" s="51"/>
      <c r="H129" s="460"/>
      <c r="I129" s="460"/>
      <c r="J129" s="460"/>
      <c r="K129" s="588"/>
      <c r="L129" s="539"/>
      <c r="M129" s="540"/>
      <c r="N129" s="540"/>
      <c r="O129" s="540"/>
      <c r="P129" s="541"/>
      <c r="Q129" s="536"/>
    </row>
    <row r="130" spans="1:17" ht="18">
      <c r="A130" s="312">
        <v>1</v>
      </c>
      <c r="B130" s="343" t="s">
        <v>172</v>
      </c>
      <c r="C130" s="323">
        <v>4865151</v>
      </c>
      <c r="D130" s="120" t="s">
        <v>12</v>
      </c>
      <c r="E130" s="92" t="s">
        <v>330</v>
      </c>
      <c r="F130" s="310">
        <v>-100</v>
      </c>
      <c r="G130" s="329">
        <v>19045</v>
      </c>
      <c r="H130" s="330">
        <v>19045</v>
      </c>
      <c r="I130" s="272">
        <f>G130-H130</f>
        <v>0</v>
      </c>
      <c r="J130" s="272">
        <f>$F130*I130</f>
        <v>0</v>
      </c>
      <c r="K130" s="272">
        <f>J130/1000000</f>
        <v>0</v>
      </c>
      <c r="L130" s="329">
        <v>2180</v>
      </c>
      <c r="M130" s="330">
        <v>1056</v>
      </c>
      <c r="N130" s="272">
        <f>L130-M130</f>
        <v>1124</v>
      </c>
      <c r="O130" s="272">
        <f>$F130*N130</f>
        <v>-112400</v>
      </c>
      <c r="P130" s="272">
        <f>O130/1000000</f>
        <v>-0.1124</v>
      </c>
      <c r="Q130" s="470"/>
    </row>
    <row r="131" spans="1:17" ht="18" customHeight="1">
      <c r="A131" s="312"/>
      <c r="B131" s="344" t="s">
        <v>40</v>
      </c>
      <c r="C131" s="323"/>
      <c r="D131" s="120"/>
      <c r="E131" s="120"/>
      <c r="F131" s="310"/>
      <c r="G131" s="409"/>
      <c r="H131" s="412"/>
      <c r="I131" s="272"/>
      <c r="J131" s="272"/>
      <c r="K131" s="272"/>
      <c r="L131" s="257"/>
      <c r="M131" s="272"/>
      <c r="N131" s="272"/>
      <c r="O131" s="272"/>
      <c r="P131" s="272"/>
      <c r="Q131" s="465"/>
    </row>
    <row r="132" spans="1:17" ht="18" customHeight="1">
      <c r="A132" s="312"/>
      <c r="B132" s="344" t="s">
        <v>116</v>
      </c>
      <c r="C132" s="323"/>
      <c r="D132" s="120"/>
      <c r="E132" s="120"/>
      <c r="F132" s="310"/>
      <c r="G132" s="409"/>
      <c r="H132" s="412"/>
      <c r="I132" s="272"/>
      <c r="J132" s="272"/>
      <c r="K132" s="272"/>
      <c r="L132" s="257"/>
      <c r="M132" s="272"/>
      <c r="N132" s="272"/>
      <c r="O132" s="272"/>
      <c r="P132" s="272"/>
      <c r="Q132" s="465"/>
    </row>
    <row r="133" spans="1:17" ht="18" customHeight="1">
      <c r="A133" s="312">
        <v>2</v>
      </c>
      <c r="B133" s="343" t="s">
        <v>117</v>
      </c>
      <c r="C133" s="323">
        <v>5295199</v>
      </c>
      <c r="D133" s="120" t="s">
        <v>12</v>
      </c>
      <c r="E133" s="92" t="s">
        <v>330</v>
      </c>
      <c r="F133" s="310">
        <v>-1000</v>
      </c>
      <c r="G133" s="329">
        <v>998183</v>
      </c>
      <c r="H133" s="330">
        <v>998183</v>
      </c>
      <c r="I133" s="272">
        <f>G133-H133</f>
        <v>0</v>
      </c>
      <c r="J133" s="272">
        <f>$F133*I133</f>
        <v>0</v>
      </c>
      <c r="K133" s="272">
        <f>J133/1000000</f>
        <v>0</v>
      </c>
      <c r="L133" s="329">
        <v>1170</v>
      </c>
      <c r="M133" s="330">
        <v>1170</v>
      </c>
      <c r="N133" s="272">
        <f>L133-M133</f>
        <v>0</v>
      </c>
      <c r="O133" s="272">
        <f>$F133*N133</f>
        <v>0</v>
      </c>
      <c r="P133" s="272">
        <f>O133/1000000</f>
        <v>0</v>
      </c>
      <c r="Q133" s="465"/>
    </row>
    <row r="134" spans="1:17" ht="18" customHeight="1">
      <c r="A134" s="312">
        <v>3</v>
      </c>
      <c r="B134" s="311" t="s">
        <v>118</v>
      </c>
      <c r="C134" s="323">
        <v>4864828</v>
      </c>
      <c r="D134" s="80" t="s">
        <v>12</v>
      </c>
      <c r="E134" s="92" t="s">
        <v>330</v>
      </c>
      <c r="F134" s="310">
        <v>-133.33</v>
      </c>
      <c r="G134" s="329">
        <v>996422</v>
      </c>
      <c r="H134" s="330">
        <v>996717</v>
      </c>
      <c r="I134" s="272">
        <f>G134-H134</f>
        <v>-295</v>
      </c>
      <c r="J134" s="272">
        <f>$F134*I134</f>
        <v>39332.350000000006</v>
      </c>
      <c r="K134" s="272">
        <f>J134/1000000</f>
        <v>0.03933235000000001</v>
      </c>
      <c r="L134" s="329">
        <v>13589</v>
      </c>
      <c r="M134" s="330">
        <v>13589</v>
      </c>
      <c r="N134" s="272">
        <f>L134-M134</f>
        <v>0</v>
      </c>
      <c r="O134" s="272">
        <f>$F134*N134</f>
        <v>0</v>
      </c>
      <c r="P134" s="272">
        <f>O134/1000000</f>
        <v>0</v>
      </c>
      <c r="Q134" s="465"/>
    </row>
    <row r="135" spans="1:17" ht="18" customHeight="1">
      <c r="A135" s="312">
        <v>4</v>
      </c>
      <c r="B135" s="343" t="s">
        <v>173</v>
      </c>
      <c r="C135" s="323">
        <v>4864804</v>
      </c>
      <c r="D135" s="120" t="s">
        <v>12</v>
      </c>
      <c r="E135" s="92" t="s">
        <v>330</v>
      </c>
      <c r="F135" s="310">
        <v>-200</v>
      </c>
      <c r="G135" s="329">
        <v>994318</v>
      </c>
      <c r="H135" s="330">
        <v>994131</v>
      </c>
      <c r="I135" s="272">
        <f>G135-H135</f>
        <v>187</v>
      </c>
      <c r="J135" s="272">
        <f>$F135*I135</f>
        <v>-37400</v>
      </c>
      <c r="K135" s="272">
        <f>J135/1000000</f>
        <v>-0.0374</v>
      </c>
      <c r="L135" s="329">
        <v>4089</v>
      </c>
      <c r="M135" s="330">
        <v>4096</v>
      </c>
      <c r="N135" s="272">
        <f>L135-M135</f>
        <v>-7</v>
      </c>
      <c r="O135" s="272">
        <f>$F135*N135</f>
        <v>1400</v>
      </c>
      <c r="P135" s="272">
        <f>O135/1000000</f>
        <v>0.0014</v>
      </c>
      <c r="Q135" s="465"/>
    </row>
    <row r="136" spans="1:17" ht="18" customHeight="1">
      <c r="A136" s="312">
        <v>5</v>
      </c>
      <c r="B136" s="343" t="s">
        <v>174</v>
      </c>
      <c r="C136" s="323">
        <v>4864845</v>
      </c>
      <c r="D136" s="120" t="s">
        <v>12</v>
      </c>
      <c r="E136" s="92" t="s">
        <v>330</v>
      </c>
      <c r="F136" s="310">
        <v>-1000</v>
      </c>
      <c r="G136" s="329">
        <v>1821</v>
      </c>
      <c r="H136" s="330">
        <v>1721</v>
      </c>
      <c r="I136" s="272">
        <f>G136-H136</f>
        <v>100</v>
      </c>
      <c r="J136" s="272">
        <f>$F136*I136</f>
        <v>-100000</v>
      </c>
      <c r="K136" s="272">
        <f>J136/1000000</f>
        <v>-0.1</v>
      </c>
      <c r="L136" s="329">
        <v>998679</v>
      </c>
      <c r="M136" s="330">
        <v>998682</v>
      </c>
      <c r="N136" s="272">
        <f>L136-M136</f>
        <v>-3</v>
      </c>
      <c r="O136" s="272">
        <f>$F136*N136</f>
        <v>3000</v>
      </c>
      <c r="P136" s="272">
        <f>O136/1000000</f>
        <v>0.003</v>
      </c>
      <c r="Q136" s="465"/>
    </row>
    <row r="137" spans="1:17" ht="18" customHeight="1">
      <c r="A137" s="312"/>
      <c r="B137" s="345" t="s">
        <v>175</v>
      </c>
      <c r="C137" s="323"/>
      <c r="D137" s="80"/>
      <c r="E137" s="80"/>
      <c r="F137" s="310"/>
      <c r="G137" s="409"/>
      <c r="H137" s="412"/>
      <c r="I137" s="272"/>
      <c r="J137" s="272"/>
      <c r="K137" s="272"/>
      <c r="L137" s="257"/>
      <c r="M137" s="272"/>
      <c r="N137" s="272"/>
      <c r="O137" s="272"/>
      <c r="P137" s="272"/>
      <c r="Q137" s="465"/>
    </row>
    <row r="138" spans="1:17" ht="18" customHeight="1">
      <c r="A138" s="312"/>
      <c r="B138" s="345" t="s">
        <v>107</v>
      </c>
      <c r="C138" s="323"/>
      <c r="D138" s="80"/>
      <c r="E138" s="80"/>
      <c r="F138" s="310"/>
      <c r="G138" s="409"/>
      <c r="H138" s="412"/>
      <c r="I138" s="272"/>
      <c r="J138" s="272"/>
      <c r="K138" s="272"/>
      <c r="L138" s="257"/>
      <c r="M138" s="272"/>
      <c r="N138" s="272"/>
      <c r="O138" s="272"/>
      <c r="P138" s="272"/>
      <c r="Q138" s="465"/>
    </row>
    <row r="139" spans="1:17" s="493" customFormat="1" ht="18">
      <c r="A139" s="476">
        <v>6</v>
      </c>
      <c r="B139" s="477" t="s">
        <v>381</v>
      </c>
      <c r="C139" s="478">
        <v>4864955</v>
      </c>
      <c r="D139" s="157" t="s">
        <v>12</v>
      </c>
      <c r="E139" s="158" t="s">
        <v>330</v>
      </c>
      <c r="F139" s="479">
        <v>-1000</v>
      </c>
      <c r="G139" s="329">
        <v>997614</v>
      </c>
      <c r="H139" s="441">
        <v>997755</v>
      </c>
      <c r="I139" s="447">
        <f>G139-H139</f>
        <v>-141</v>
      </c>
      <c r="J139" s="447">
        <f>$F139*I139</f>
        <v>141000</v>
      </c>
      <c r="K139" s="447">
        <f>J139/1000000</f>
        <v>0.141</v>
      </c>
      <c r="L139" s="329">
        <v>1869</v>
      </c>
      <c r="M139" s="441">
        <v>1869</v>
      </c>
      <c r="N139" s="447">
        <f>L139-M139</f>
        <v>0</v>
      </c>
      <c r="O139" s="447">
        <f>$F139*N139</f>
        <v>0</v>
      </c>
      <c r="P139" s="447">
        <f>O139/1000000</f>
        <v>0</v>
      </c>
      <c r="Q139" s="690"/>
    </row>
    <row r="140" spans="1:17" ht="18">
      <c r="A140" s="312">
        <v>7</v>
      </c>
      <c r="B140" s="343" t="s">
        <v>176</v>
      </c>
      <c r="C140" s="323">
        <v>4864820</v>
      </c>
      <c r="D140" s="120" t="s">
        <v>12</v>
      </c>
      <c r="E140" s="92" t="s">
        <v>330</v>
      </c>
      <c r="F140" s="310">
        <v>-160</v>
      </c>
      <c r="G140" s="329">
        <v>9103</v>
      </c>
      <c r="H140" s="330">
        <v>8984</v>
      </c>
      <c r="I140" s="272">
        <f>G140-H140</f>
        <v>119</v>
      </c>
      <c r="J140" s="272">
        <f>$F140*I140</f>
        <v>-19040</v>
      </c>
      <c r="K140" s="272">
        <f>J140/1000000</f>
        <v>-0.01904</v>
      </c>
      <c r="L140" s="329">
        <v>10885</v>
      </c>
      <c r="M140" s="330">
        <v>10782</v>
      </c>
      <c r="N140" s="272">
        <f>L140-M140</f>
        <v>103</v>
      </c>
      <c r="O140" s="272">
        <f>$F140*N140</f>
        <v>-16480</v>
      </c>
      <c r="P140" s="272">
        <f>O140/1000000</f>
        <v>-0.01648</v>
      </c>
      <c r="Q140" s="691"/>
    </row>
    <row r="141" spans="1:17" ht="18" customHeight="1">
      <c r="A141" s="312">
        <v>8</v>
      </c>
      <c r="B141" s="343" t="s">
        <v>177</v>
      </c>
      <c r="C141" s="323">
        <v>4864811</v>
      </c>
      <c r="D141" s="120" t="s">
        <v>12</v>
      </c>
      <c r="E141" s="92" t="s">
        <v>330</v>
      </c>
      <c r="F141" s="310">
        <v>-200</v>
      </c>
      <c r="G141" s="329">
        <v>2930</v>
      </c>
      <c r="H141" s="330">
        <v>2761</v>
      </c>
      <c r="I141" s="272">
        <f>G141-H141</f>
        <v>169</v>
      </c>
      <c r="J141" s="272">
        <f>$F141*I141</f>
        <v>-33800</v>
      </c>
      <c r="K141" s="272">
        <f>J141/1000000</f>
        <v>-0.0338</v>
      </c>
      <c r="L141" s="329">
        <v>2844</v>
      </c>
      <c r="M141" s="330">
        <v>2841</v>
      </c>
      <c r="N141" s="272">
        <f>L141-M141</f>
        <v>3</v>
      </c>
      <c r="O141" s="272">
        <f>$F141*N141</f>
        <v>-600</v>
      </c>
      <c r="P141" s="272">
        <f>O141/1000000</f>
        <v>-0.0006</v>
      </c>
      <c r="Q141" s="465"/>
    </row>
    <row r="142" spans="1:17" ht="18" customHeight="1">
      <c r="A142" s="312">
        <v>9</v>
      </c>
      <c r="B142" s="343" t="s">
        <v>390</v>
      </c>
      <c r="C142" s="323">
        <v>4864961</v>
      </c>
      <c r="D142" s="120" t="s">
        <v>12</v>
      </c>
      <c r="E142" s="92" t="s">
        <v>330</v>
      </c>
      <c r="F142" s="310">
        <v>-1000</v>
      </c>
      <c r="G142" s="329">
        <v>989370</v>
      </c>
      <c r="H142" s="330">
        <v>990115</v>
      </c>
      <c r="I142" s="272">
        <f>G142-H142</f>
        <v>-745</v>
      </c>
      <c r="J142" s="272">
        <f>$F142*I142</f>
        <v>745000</v>
      </c>
      <c r="K142" s="272">
        <f>J142/1000000</f>
        <v>0.745</v>
      </c>
      <c r="L142" s="329">
        <v>999555</v>
      </c>
      <c r="M142" s="330">
        <v>999555</v>
      </c>
      <c r="N142" s="272">
        <f>L142-M142</f>
        <v>0</v>
      </c>
      <c r="O142" s="272">
        <f>$F142*N142</f>
        <v>0</v>
      </c>
      <c r="P142" s="272">
        <f>O142/1000000</f>
        <v>0</v>
      </c>
      <c r="Q142" s="449"/>
    </row>
    <row r="143" spans="1:17" ht="18" customHeight="1">
      <c r="A143" s="312"/>
      <c r="B143" s="344" t="s">
        <v>107</v>
      </c>
      <c r="C143" s="323"/>
      <c r="D143" s="120"/>
      <c r="E143" s="120"/>
      <c r="F143" s="310"/>
      <c r="G143" s="409"/>
      <c r="H143" s="412"/>
      <c r="I143" s="272"/>
      <c r="J143" s="272"/>
      <c r="K143" s="272"/>
      <c r="L143" s="257"/>
      <c r="M143" s="272"/>
      <c r="N143" s="272"/>
      <c r="O143" s="272"/>
      <c r="P143" s="272"/>
      <c r="Q143" s="465"/>
    </row>
    <row r="144" spans="1:17" ht="18" customHeight="1">
      <c r="A144" s="312">
        <v>10</v>
      </c>
      <c r="B144" s="343" t="s">
        <v>178</v>
      </c>
      <c r="C144" s="323">
        <v>4865093</v>
      </c>
      <c r="D144" s="120" t="s">
        <v>12</v>
      </c>
      <c r="E144" s="92" t="s">
        <v>330</v>
      </c>
      <c r="F144" s="310">
        <v>-100</v>
      </c>
      <c r="G144" s="329">
        <v>101153</v>
      </c>
      <c r="H144" s="330">
        <v>101116</v>
      </c>
      <c r="I144" s="272">
        <f>G144-H144</f>
        <v>37</v>
      </c>
      <c r="J144" s="272">
        <f>$F144*I144</f>
        <v>-3700</v>
      </c>
      <c r="K144" s="272">
        <f>J144/1000000</f>
        <v>-0.0037</v>
      </c>
      <c r="L144" s="329">
        <v>74386</v>
      </c>
      <c r="M144" s="330">
        <v>74172</v>
      </c>
      <c r="N144" s="272">
        <f>L144-M144</f>
        <v>214</v>
      </c>
      <c r="O144" s="272">
        <f>$F144*N144</f>
        <v>-21400</v>
      </c>
      <c r="P144" s="272">
        <f>O144/1000000</f>
        <v>-0.0214</v>
      </c>
      <c r="Q144" s="465"/>
    </row>
    <row r="145" spans="1:17" ht="18" customHeight="1">
      <c r="A145" s="312">
        <v>11</v>
      </c>
      <c r="B145" s="343" t="s">
        <v>179</v>
      </c>
      <c r="C145" s="323">
        <v>4902544</v>
      </c>
      <c r="D145" s="120" t="s">
        <v>12</v>
      </c>
      <c r="E145" s="92" t="s">
        <v>330</v>
      </c>
      <c r="F145" s="310">
        <v>-100</v>
      </c>
      <c r="G145" s="329">
        <v>2029</v>
      </c>
      <c r="H145" s="330">
        <v>1884</v>
      </c>
      <c r="I145" s="272">
        <f>G145-H145</f>
        <v>145</v>
      </c>
      <c r="J145" s="272">
        <f>$F145*I145</f>
        <v>-14500</v>
      </c>
      <c r="K145" s="272">
        <f>J145/1000000</f>
        <v>-0.0145</v>
      </c>
      <c r="L145" s="329">
        <v>198</v>
      </c>
      <c r="M145" s="330">
        <v>10</v>
      </c>
      <c r="N145" s="272">
        <f>L145-M145</f>
        <v>188</v>
      </c>
      <c r="O145" s="272">
        <f>$F145*N145</f>
        <v>-18800</v>
      </c>
      <c r="P145" s="272">
        <f>O145/1000000</f>
        <v>-0.0188</v>
      </c>
      <c r="Q145" s="465" t="s">
        <v>472</v>
      </c>
    </row>
    <row r="146" spans="1:17" ht="18">
      <c r="A146" s="476">
        <v>12</v>
      </c>
      <c r="B146" s="477" t="s">
        <v>180</v>
      </c>
      <c r="C146" s="478">
        <v>5269199</v>
      </c>
      <c r="D146" s="157" t="s">
        <v>12</v>
      </c>
      <c r="E146" s="158" t="s">
        <v>330</v>
      </c>
      <c r="F146" s="479">
        <v>-100</v>
      </c>
      <c r="G146" s="329">
        <v>24856</v>
      </c>
      <c r="H146" s="441">
        <v>24753</v>
      </c>
      <c r="I146" s="447">
        <f>G146-H146</f>
        <v>103</v>
      </c>
      <c r="J146" s="447">
        <f>$F146*I146</f>
        <v>-10300</v>
      </c>
      <c r="K146" s="447">
        <f>J146/1000000</f>
        <v>-0.0103</v>
      </c>
      <c r="L146" s="329">
        <v>62232</v>
      </c>
      <c r="M146" s="441">
        <v>62222</v>
      </c>
      <c r="N146" s="447">
        <f>L146-M146</f>
        <v>10</v>
      </c>
      <c r="O146" s="447">
        <f>$F146*N146</f>
        <v>-1000</v>
      </c>
      <c r="P146" s="447">
        <f>O146/1000000</f>
        <v>-0.001</v>
      </c>
      <c r="Q146" s="470"/>
    </row>
    <row r="147" spans="1:17" ht="18" customHeight="1">
      <c r="A147" s="312"/>
      <c r="B147" s="345" t="s">
        <v>175</v>
      </c>
      <c r="C147" s="323"/>
      <c r="D147" s="80"/>
      <c r="E147" s="80"/>
      <c r="F147" s="306"/>
      <c r="G147" s="409"/>
      <c r="H147" s="412"/>
      <c r="I147" s="272"/>
      <c r="J147" s="272"/>
      <c r="K147" s="272"/>
      <c r="L147" s="257"/>
      <c r="M147" s="272"/>
      <c r="N147" s="272"/>
      <c r="O147" s="272"/>
      <c r="P147" s="272"/>
      <c r="Q147" s="465"/>
    </row>
    <row r="148" spans="1:17" ht="18" customHeight="1">
      <c r="A148" s="312"/>
      <c r="B148" s="344" t="s">
        <v>181</v>
      </c>
      <c r="C148" s="323"/>
      <c r="D148" s="120"/>
      <c r="E148" s="120"/>
      <c r="F148" s="306"/>
      <c r="G148" s="409"/>
      <c r="H148" s="412"/>
      <c r="I148" s="272"/>
      <c r="J148" s="272"/>
      <c r="K148" s="272"/>
      <c r="L148" s="257"/>
      <c r="M148" s="272"/>
      <c r="N148" s="272"/>
      <c r="O148" s="272"/>
      <c r="P148" s="272"/>
      <c r="Q148" s="465"/>
    </row>
    <row r="149" spans="1:17" ht="18" customHeight="1">
      <c r="A149" s="312">
        <v>13</v>
      </c>
      <c r="B149" s="343" t="s">
        <v>380</v>
      </c>
      <c r="C149" s="323">
        <v>4864892</v>
      </c>
      <c r="D149" s="120" t="s">
        <v>12</v>
      </c>
      <c r="E149" s="92" t="s">
        <v>330</v>
      </c>
      <c r="F149" s="310">
        <v>500</v>
      </c>
      <c r="G149" s="329">
        <v>998691</v>
      </c>
      <c r="H149" s="330">
        <v>998691</v>
      </c>
      <c r="I149" s="272">
        <f>G149-H149</f>
        <v>0</v>
      </c>
      <c r="J149" s="272">
        <f>$F149*I149</f>
        <v>0</v>
      </c>
      <c r="K149" s="272">
        <f>J149/1000000</f>
        <v>0</v>
      </c>
      <c r="L149" s="329">
        <v>16662</v>
      </c>
      <c r="M149" s="330">
        <v>16662</v>
      </c>
      <c r="N149" s="272">
        <f>L149-M149</f>
        <v>0</v>
      </c>
      <c r="O149" s="272">
        <f>$F149*N149</f>
        <v>0</v>
      </c>
      <c r="P149" s="272">
        <f>O149/1000000</f>
        <v>0</v>
      </c>
      <c r="Q149" s="483"/>
    </row>
    <row r="150" spans="1:17" ht="18" customHeight="1">
      <c r="A150" s="312">
        <v>14</v>
      </c>
      <c r="B150" s="343" t="s">
        <v>383</v>
      </c>
      <c r="C150" s="323">
        <v>4865048</v>
      </c>
      <c r="D150" s="120" t="s">
        <v>12</v>
      </c>
      <c r="E150" s="92" t="s">
        <v>330</v>
      </c>
      <c r="F150" s="310">
        <v>250</v>
      </c>
      <c r="G150" s="329">
        <v>999862</v>
      </c>
      <c r="H150" s="330">
        <v>999862</v>
      </c>
      <c r="I150" s="272">
        <f>G150-H150</f>
        <v>0</v>
      </c>
      <c r="J150" s="272">
        <f>$F150*I150</f>
        <v>0</v>
      </c>
      <c r="K150" s="272">
        <f>J150/1000000</f>
        <v>0</v>
      </c>
      <c r="L150" s="329">
        <v>999849</v>
      </c>
      <c r="M150" s="330">
        <v>999849</v>
      </c>
      <c r="N150" s="272">
        <f>L150-M150</f>
        <v>0</v>
      </c>
      <c r="O150" s="272">
        <f>$F150*N150</f>
        <v>0</v>
      </c>
      <c r="P150" s="272">
        <f>O150/1000000</f>
        <v>0</v>
      </c>
      <c r="Q150" s="475"/>
    </row>
    <row r="151" spans="1:17" ht="18" customHeight="1">
      <c r="A151" s="312">
        <v>15</v>
      </c>
      <c r="B151" s="343" t="s">
        <v>116</v>
      </c>
      <c r="C151" s="323">
        <v>4902508</v>
      </c>
      <c r="D151" s="120" t="s">
        <v>12</v>
      </c>
      <c r="E151" s="92" t="s">
        <v>330</v>
      </c>
      <c r="F151" s="310">
        <v>833.33</v>
      </c>
      <c r="G151" s="329">
        <v>999906</v>
      </c>
      <c r="H151" s="330">
        <v>1000002</v>
      </c>
      <c r="I151" s="272">
        <f>G151-H151</f>
        <v>-96</v>
      </c>
      <c r="J151" s="272">
        <f>$F151*I151</f>
        <v>-79999.68000000001</v>
      </c>
      <c r="K151" s="272">
        <f>J151/1000000</f>
        <v>-0.07999968</v>
      </c>
      <c r="L151" s="329">
        <v>999572</v>
      </c>
      <c r="M151" s="330">
        <v>999580</v>
      </c>
      <c r="N151" s="272">
        <f>L151-M151</f>
        <v>-8</v>
      </c>
      <c r="O151" s="272">
        <f>$F151*N151</f>
        <v>-6666.64</v>
      </c>
      <c r="P151" s="272">
        <f>O151/1000000</f>
        <v>-0.006666640000000001</v>
      </c>
      <c r="Q151" s="465"/>
    </row>
    <row r="152" spans="1:17" ht="18" customHeight="1">
      <c r="A152" s="312"/>
      <c r="B152" s="344" t="s">
        <v>182</v>
      </c>
      <c r="C152" s="323"/>
      <c r="D152" s="120"/>
      <c r="E152" s="120"/>
      <c r="F152" s="310"/>
      <c r="G152" s="329"/>
      <c r="H152" s="330"/>
      <c r="I152" s="272"/>
      <c r="J152" s="272"/>
      <c r="K152" s="272"/>
      <c r="L152" s="257"/>
      <c r="M152" s="272"/>
      <c r="N152" s="272"/>
      <c r="O152" s="272"/>
      <c r="P152" s="272"/>
      <c r="Q152" s="465"/>
    </row>
    <row r="153" spans="1:17" ht="18" customHeight="1">
      <c r="A153" s="312">
        <v>16</v>
      </c>
      <c r="B153" s="311" t="s">
        <v>183</v>
      </c>
      <c r="C153" s="323">
        <v>4865133</v>
      </c>
      <c r="D153" s="80" t="s">
        <v>12</v>
      </c>
      <c r="E153" s="92" t="s">
        <v>330</v>
      </c>
      <c r="F153" s="310">
        <v>-100</v>
      </c>
      <c r="G153" s="329">
        <v>446895</v>
      </c>
      <c r="H153" s="330">
        <v>447045</v>
      </c>
      <c r="I153" s="272">
        <f>G153-H153</f>
        <v>-150</v>
      </c>
      <c r="J153" s="272">
        <f>$F153*I153</f>
        <v>15000</v>
      </c>
      <c r="K153" s="272">
        <f>J153/1000000</f>
        <v>0.015</v>
      </c>
      <c r="L153" s="329">
        <v>49962</v>
      </c>
      <c r="M153" s="330">
        <v>50240</v>
      </c>
      <c r="N153" s="272">
        <f>L153-M153</f>
        <v>-278</v>
      </c>
      <c r="O153" s="272">
        <f>$F153*N153</f>
        <v>27800</v>
      </c>
      <c r="P153" s="272">
        <f>O153/1000000</f>
        <v>0.0278</v>
      </c>
      <c r="Q153" s="465"/>
    </row>
    <row r="154" spans="1:17" ht="18" customHeight="1">
      <c r="A154" s="312"/>
      <c r="B154" s="345" t="s">
        <v>184</v>
      </c>
      <c r="C154" s="323"/>
      <c r="D154" s="80"/>
      <c r="E154" s="120"/>
      <c r="F154" s="310"/>
      <c r="G154" s="409"/>
      <c r="H154" s="412"/>
      <c r="I154" s="272"/>
      <c r="J154" s="272"/>
      <c r="K154" s="272"/>
      <c r="L154" s="257"/>
      <c r="M154" s="272"/>
      <c r="N154" s="272"/>
      <c r="O154" s="272"/>
      <c r="P154" s="272"/>
      <c r="Q154" s="465"/>
    </row>
    <row r="155" spans="1:17" ht="18" customHeight="1">
      <c r="A155" s="312">
        <v>17</v>
      </c>
      <c r="B155" s="311" t="s">
        <v>171</v>
      </c>
      <c r="C155" s="323">
        <v>4902554</v>
      </c>
      <c r="D155" s="80" t="s">
        <v>12</v>
      </c>
      <c r="E155" s="92" t="s">
        <v>330</v>
      </c>
      <c r="F155" s="310">
        <v>75</v>
      </c>
      <c r="G155" s="329">
        <v>0</v>
      </c>
      <c r="H155" s="330">
        <v>0</v>
      </c>
      <c r="I155" s="272">
        <f>G155-H155</f>
        <v>0</v>
      </c>
      <c r="J155" s="272">
        <f>$F155*I155</f>
        <v>0</v>
      </c>
      <c r="K155" s="272">
        <f>J155/1000000</f>
        <v>0</v>
      </c>
      <c r="L155" s="329">
        <v>0</v>
      </c>
      <c r="M155" s="330">
        <v>0</v>
      </c>
      <c r="N155" s="272">
        <f>L155-M155</f>
        <v>0</v>
      </c>
      <c r="O155" s="272">
        <f>$F155*N155</f>
        <v>0</v>
      </c>
      <c r="P155" s="272">
        <f>O155/1000000</f>
        <v>0</v>
      </c>
      <c r="Q155" s="464"/>
    </row>
    <row r="156" spans="1:17" ht="18" customHeight="1">
      <c r="A156" s="312"/>
      <c r="B156" s="345" t="s">
        <v>48</v>
      </c>
      <c r="C156" s="310"/>
      <c r="D156" s="80"/>
      <c r="E156" s="80"/>
      <c r="F156" s="310"/>
      <c r="G156" s="409"/>
      <c r="H156" s="412"/>
      <c r="I156" s="272"/>
      <c r="J156" s="272"/>
      <c r="K156" s="272"/>
      <c r="L156" s="257"/>
      <c r="M156" s="272"/>
      <c r="N156" s="272"/>
      <c r="O156" s="272"/>
      <c r="P156" s="272"/>
      <c r="Q156" s="465"/>
    </row>
    <row r="157" spans="1:17" ht="18" customHeight="1">
      <c r="A157" s="312"/>
      <c r="B157" s="345" t="s">
        <v>49</v>
      </c>
      <c r="C157" s="310"/>
      <c r="D157" s="80"/>
      <c r="E157" s="80"/>
      <c r="F157" s="310"/>
      <c r="G157" s="409"/>
      <c r="H157" s="412"/>
      <c r="I157" s="272"/>
      <c r="J157" s="272"/>
      <c r="K157" s="272"/>
      <c r="L157" s="257"/>
      <c r="M157" s="272"/>
      <c r="N157" s="272"/>
      <c r="O157" s="272"/>
      <c r="P157" s="272"/>
      <c r="Q157" s="465"/>
    </row>
    <row r="158" spans="1:17" ht="18" customHeight="1">
      <c r="A158" s="312"/>
      <c r="B158" s="345" t="s">
        <v>50</v>
      </c>
      <c r="C158" s="310"/>
      <c r="D158" s="80"/>
      <c r="E158" s="80"/>
      <c r="F158" s="310"/>
      <c r="G158" s="409"/>
      <c r="H158" s="412"/>
      <c r="I158" s="272"/>
      <c r="J158" s="272"/>
      <c r="K158" s="272"/>
      <c r="L158" s="257"/>
      <c r="M158" s="272"/>
      <c r="N158" s="272"/>
      <c r="O158" s="272"/>
      <c r="P158" s="272"/>
      <c r="Q158" s="465"/>
    </row>
    <row r="159" spans="1:17" ht="17.25" customHeight="1">
      <c r="A159" s="312">
        <v>18</v>
      </c>
      <c r="B159" s="343" t="s">
        <v>51</v>
      </c>
      <c r="C159" s="323">
        <v>4902572</v>
      </c>
      <c r="D159" s="120" t="s">
        <v>12</v>
      </c>
      <c r="E159" s="92" t="s">
        <v>330</v>
      </c>
      <c r="F159" s="310">
        <v>-100</v>
      </c>
      <c r="G159" s="329">
        <v>0</v>
      </c>
      <c r="H159" s="330">
        <v>0</v>
      </c>
      <c r="I159" s="272">
        <f>G159-H159</f>
        <v>0</v>
      </c>
      <c r="J159" s="272">
        <f>$F159*I159</f>
        <v>0</v>
      </c>
      <c r="K159" s="272">
        <f>J159/1000000</f>
        <v>0</v>
      </c>
      <c r="L159" s="329">
        <v>0</v>
      </c>
      <c r="M159" s="330">
        <v>0</v>
      </c>
      <c r="N159" s="272">
        <f>L159-M159</f>
        <v>0</v>
      </c>
      <c r="O159" s="272">
        <f>$F159*N159</f>
        <v>0</v>
      </c>
      <c r="P159" s="272">
        <f>O159/1000000</f>
        <v>0</v>
      </c>
      <c r="Q159" s="784"/>
    </row>
    <row r="160" spans="1:17" ht="18" customHeight="1">
      <c r="A160" s="312">
        <v>19</v>
      </c>
      <c r="B160" s="343" t="s">
        <v>52</v>
      </c>
      <c r="C160" s="323">
        <v>4902541</v>
      </c>
      <c r="D160" s="120" t="s">
        <v>12</v>
      </c>
      <c r="E160" s="92" t="s">
        <v>330</v>
      </c>
      <c r="F160" s="310">
        <v>-100</v>
      </c>
      <c r="G160" s="329">
        <v>999327</v>
      </c>
      <c r="H160" s="330">
        <v>999323</v>
      </c>
      <c r="I160" s="272">
        <f>G160-H160</f>
        <v>4</v>
      </c>
      <c r="J160" s="272">
        <f>$F160*I160</f>
        <v>-400</v>
      </c>
      <c r="K160" s="272">
        <f>J160/1000000</f>
        <v>-0.0004</v>
      </c>
      <c r="L160" s="329">
        <v>999449</v>
      </c>
      <c r="M160" s="330">
        <v>999448</v>
      </c>
      <c r="N160" s="272">
        <f>L160-M160</f>
        <v>1</v>
      </c>
      <c r="O160" s="272">
        <f>$F160*N160</f>
        <v>-100</v>
      </c>
      <c r="P160" s="272">
        <f>O160/1000000</f>
        <v>-0.0001</v>
      </c>
      <c r="Q160" s="465"/>
    </row>
    <row r="161" spans="1:17" ht="18" customHeight="1">
      <c r="A161" s="312">
        <v>20</v>
      </c>
      <c r="B161" s="343" t="s">
        <v>53</v>
      </c>
      <c r="C161" s="323">
        <v>4902539</v>
      </c>
      <c r="D161" s="120" t="s">
        <v>12</v>
      </c>
      <c r="E161" s="92" t="s">
        <v>330</v>
      </c>
      <c r="F161" s="310">
        <v>-100</v>
      </c>
      <c r="G161" s="329">
        <v>2409</v>
      </c>
      <c r="H161" s="330">
        <v>2470</v>
      </c>
      <c r="I161" s="272">
        <f>G161-H161</f>
        <v>-61</v>
      </c>
      <c r="J161" s="272">
        <f>$F161*I161</f>
        <v>6100</v>
      </c>
      <c r="K161" s="272">
        <f>J161/1000000</f>
        <v>0.0061</v>
      </c>
      <c r="L161" s="329">
        <v>27200</v>
      </c>
      <c r="M161" s="330">
        <v>27133</v>
      </c>
      <c r="N161" s="272">
        <f>L161-M161</f>
        <v>67</v>
      </c>
      <c r="O161" s="272">
        <f>$F161*N161</f>
        <v>-6700</v>
      </c>
      <c r="P161" s="272">
        <f>O161/1000000</f>
        <v>-0.0067</v>
      </c>
      <c r="Q161" s="465"/>
    </row>
    <row r="162" spans="1:17" ht="18" customHeight="1">
      <c r="A162" s="312"/>
      <c r="B162" s="344" t="s">
        <v>54</v>
      </c>
      <c r="C162" s="323"/>
      <c r="D162" s="120"/>
      <c r="E162" s="120"/>
      <c r="F162" s="310"/>
      <c r="G162" s="409"/>
      <c r="H162" s="412"/>
      <c r="I162" s="272"/>
      <c r="J162" s="272"/>
      <c r="K162" s="272"/>
      <c r="L162" s="257"/>
      <c r="M162" s="272"/>
      <c r="N162" s="272"/>
      <c r="O162" s="272"/>
      <c r="P162" s="272"/>
      <c r="Q162" s="465"/>
    </row>
    <row r="163" spans="1:17" ht="18" customHeight="1">
      <c r="A163" s="312">
        <v>21</v>
      </c>
      <c r="B163" s="343" t="s">
        <v>55</v>
      </c>
      <c r="C163" s="323">
        <v>4902591</v>
      </c>
      <c r="D163" s="120" t="s">
        <v>12</v>
      </c>
      <c r="E163" s="92" t="s">
        <v>330</v>
      </c>
      <c r="F163" s="310">
        <v>-1333</v>
      </c>
      <c r="G163" s="329">
        <v>489</v>
      </c>
      <c r="H163" s="330">
        <v>489</v>
      </c>
      <c r="I163" s="272">
        <f aca="true" t="shared" si="24" ref="I163:I168">G163-H163</f>
        <v>0</v>
      </c>
      <c r="J163" s="272">
        <f aca="true" t="shared" si="25" ref="J163:J168">$F163*I163</f>
        <v>0</v>
      </c>
      <c r="K163" s="272">
        <f aca="true" t="shared" si="26" ref="K163:K168">J163/1000000</f>
        <v>0</v>
      </c>
      <c r="L163" s="329">
        <v>424</v>
      </c>
      <c r="M163" s="330">
        <v>378</v>
      </c>
      <c r="N163" s="272">
        <f aca="true" t="shared" si="27" ref="N163:N168">L163-M163</f>
        <v>46</v>
      </c>
      <c r="O163" s="272">
        <f aca="true" t="shared" si="28" ref="O163:O168">$F163*N163</f>
        <v>-61318</v>
      </c>
      <c r="P163" s="272">
        <f aca="true" t="shared" si="29" ref="P163:P168">O163/1000000</f>
        <v>-0.061318</v>
      </c>
      <c r="Q163" s="465"/>
    </row>
    <row r="164" spans="1:17" ht="18" customHeight="1">
      <c r="A164" s="312">
        <v>22</v>
      </c>
      <c r="B164" s="343" t="s">
        <v>56</v>
      </c>
      <c r="C164" s="323">
        <v>4902565</v>
      </c>
      <c r="D164" s="120" t="s">
        <v>12</v>
      </c>
      <c r="E164" s="92" t="s">
        <v>330</v>
      </c>
      <c r="F164" s="310">
        <v>-100</v>
      </c>
      <c r="G164" s="329">
        <v>2801</v>
      </c>
      <c r="H164" s="330">
        <v>2801</v>
      </c>
      <c r="I164" s="272">
        <f t="shared" si="24"/>
        <v>0</v>
      </c>
      <c r="J164" s="272">
        <f t="shared" si="25"/>
        <v>0</v>
      </c>
      <c r="K164" s="272">
        <f t="shared" si="26"/>
        <v>0</v>
      </c>
      <c r="L164" s="329">
        <v>1539</v>
      </c>
      <c r="M164" s="330">
        <v>1515</v>
      </c>
      <c r="N164" s="272">
        <f t="shared" si="27"/>
        <v>24</v>
      </c>
      <c r="O164" s="272">
        <f t="shared" si="28"/>
        <v>-2400</v>
      </c>
      <c r="P164" s="272">
        <f t="shared" si="29"/>
        <v>-0.0024</v>
      </c>
      <c r="Q164" s="465"/>
    </row>
    <row r="165" spans="1:17" ht="18" customHeight="1">
      <c r="A165" s="312">
        <v>23</v>
      </c>
      <c r="B165" s="343" t="s">
        <v>57</v>
      </c>
      <c r="C165" s="323">
        <v>4902523</v>
      </c>
      <c r="D165" s="120" t="s">
        <v>12</v>
      </c>
      <c r="E165" s="92" t="s">
        <v>330</v>
      </c>
      <c r="F165" s="310">
        <v>-100</v>
      </c>
      <c r="G165" s="329">
        <v>999815</v>
      </c>
      <c r="H165" s="330">
        <v>999815</v>
      </c>
      <c r="I165" s="272">
        <f t="shared" si="24"/>
        <v>0</v>
      </c>
      <c r="J165" s="272">
        <f t="shared" si="25"/>
        <v>0</v>
      </c>
      <c r="K165" s="272">
        <f t="shared" si="26"/>
        <v>0</v>
      </c>
      <c r="L165" s="329">
        <v>999943</v>
      </c>
      <c r="M165" s="330">
        <v>999943</v>
      </c>
      <c r="N165" s="272">
        <f t="shared" si="27"/>
        <v>0</v>
      </c>
      <c r="O165" s="272">
        <f t="shared" si="28"/>
        <v>0</v>
      </c>
      <c r="P165" s="272">
        <f t="shared" si="29"/>
        <v>0</v>
      </c>
      <c r="Q165" s="465"/>
    </row>
    <row r="166" spans="1:17" ht="18" customHeight="1">
      <c r="A166" s="312">
        <v>24</v>
      </c>
      <c r="B166" s="343" t="s">
        <v>58</v>
      </c>
      <c r="C166" s="323">
        <v>4902547</v>
      </c>
      <c r="D166" s="120" t="s">
        <v>12</v>
      </c>
      <c r="E166" s="92" t="s">
        <v>330</v>
      </c>
      <c r="F166" s="310">
        <v>-100</v>
      </c>
      <c r="G166" s="329">
        <v>5885</v>
      </c>
      <c r="H166" s="330">
        <v>5885</v>
      </c>
      <c r="I166" s="272">
        <f t="shared" si="24"/>
        <v>0</v>
      </c>
      <c r="J166" s="272">
        <f t="shared" si="25"/>
        <v>0</v>
      </c>
      <c r="K166" s="272">
        <f t="shared" si="26"/>
        <v>0</v>
      </c>
      <c r="L166" s="329">
        <v>8891</v>
      </c>
      <c r="M166" s="330">
        <v>8891</v>
      </c>
      <c r="N166" s="272">
        <f t="shared" si="27"/>
        <v>0</v>
      </c>
      <c r="O166" s="272">
        <f t="shared" si="28"/>
        <v>0</v>
      </c>
      <c r="P166" s="272">
        <f t="shared" si="29"/>
        <v>0</v>
      </c>
      <c r="Q166" s="465"/>
    </row>
    <row r="167" spans="1:17" ht="18" customHeight="1">
      <c r="A167" s="312">
        <v>25</v>
      </c>
      <c r="B167" s="311" t="s">
        <v>59</v>
      </c>
      <c r="C167" s="310">
        <v>4902548</v>
      </c>
      <c r="D167" s="80" t="s">
        <v>12</v>
      </c>
      <c r="E167" s="92" t="s">
        <v>330</v>
      </c>
      <c r="F167" s="735">
        <v>-100</v>
      </c>
      <c r="G167" s="329">
        <v>0</v>
      </c>
      <c r="H167" s="330">
        <v>0</v>
      </c>
      <c r="I167" s="272">
        <f t="shared" si="24"/>
        <v>0</v>
      </c>
      <c r="J167" s="272">
        <f t="shared" si="25"/>
        <v>0</v>
      </c>
      <c r="K167" s="272">
        <f t="shared" si="26"/>
        <v>0</v>
      </c>
      <c r="L167" s="329">
        <v>0</v>
      </c>
      <c r="M167" s="330">
        <v>0</v>
      </c>
      <c r="N167" s="272">
        <f t="shared" si="27"/>
        <v>0</v>
      </c>
      <c r="O167" s="272">
        <f t="shared" si="28"/>
        <v>0</v>
      </c>
      <c r="P167" s="272">
        <f t="shared" si="29"/>
        <v>0</v>
      </c>
      <c r="Q167" s="465"/>
    </row>
    <row r="168" spans="1:17" ht="18" customHeight="1">
      <c r="A168" s="312">
        <v>26</v>
      </c>
      <c r="B168" s="311" t="s">
        <v>60</v>
      </c>
      <c r="C168" s="310">
        <v>4902564</v>
      </c>
      <c r="D168" s="80" t="s">
        <v>12</v>
      </c>
      <c r="E168" s="92" t="s">
        <v>330</v>
      </c>
      <c r="F168" s="310">
        <v>-100</v>
      </c>
      <c r="G168" s="329">
        <v>3</v>
      </c>
      <c r="H168" s="330">
        <v>0</v>
      </c>
      <c r="I168" s="272">
        <f t="shared" si="24"/>
        <v>3</v>
      </c>
      <c r="J168" s="272">
        <f t="shared" si="25"/>
        <v>-300</v>
      </c>
      <c r="K168" s="272">
        <f t="shared" si="26"/>
        <v>-0.0003</v>
      </c>
      <c r="L168" s="329">
        <v>766</v>
      </c>
      <c r="M168" s="330">
        <v>75</v>
      </c>
      <c r="N168" s="272">
        <f t="shared" si="27"/>
        <v>691</v>
      </c>
      <c r="O168" s="272">
        <f t="shared" si="28"/>
        <v>-69100</v>
      </c>
      <c r="P168" s="272">
        <f t="shared" si="29"/>
        <v>-0.0691</v>
      </c>
      <c r="Q168" s="465"/>
    </row>
    <row r="169" spans="1:17" ht="18" customHeight="1">
      <c r="A169" s="312"/>
      <c r="B169" s="345" t="s">
        <v>75</v>
      </c>
      <c r="C169" s="310"/>
      <c r="D169" s="80"/>
      <c r="E169" s="80"/>
      <c r="F169" s="310"/>
      <c r="G169" s="409"/>
      <c r="H169" s="412"/>
      <c r="I169" s="272"/>
      <c r="J169" s="272"/>
      <c r="K169" s="272"/>
      <c r="L169" s="257"/>
      <c r="M169" s="272"/>
      <c r="N169" s="272"/>
      <c r="O169" s="272"/>
      <c r="P169" s="272"/>
      <c r="Q169" s="465"/>
    </row>
    <row r="170" spans="1:17" ht="18" customHeight="1">
      <c r="A170" s="312">
        <v>29</v>
      </c>
      <c r="B170" s="311" t="s">
        <v>76</v>
      </c>
      <c r="C170" s="310">
        <v>4902577</v>
      </c>
      <c r="D170" s="80" t="s">
        <v>12</v>
      </c>
      <c r="E170" s="92" t="s">
        <v>330</v>
      </c>
      <c r="F170" s="310">
        <v>400</v>
      </c>
      <c r="G170" s="329">
        <v>995632</v>
      </c>
      <c r="H170" s="330">
        <v>995632</v>
      </c>
      <c r="I170" s="272">
        <f>G170-H170</f>
        <v>0</v>
      </c>
      <c r="J170" s="272">
        <f>$F170*I170</f>
        <v>0</v>
      </c>
      <c r="K170" s="272">
        <f>J170/1000000</f>
        <v>0</v>
      </c>
      <c r="L170" s="329">
        <v>61</v>
      </c>
      <c r="M170" s="330">
        <v>81</v>
      </c>
      <c r="N170" s="272">
        <f>L170-M170</f>
        <v>-20</v>
      </c>
      <c r="O170" s="272">
        <f>$F170*N170</f>
        <v>-8000</v>
      </c>
      <c r="P170" s="272">
        <f>O170/1000000</f>
        <v>-0.008</v>
      </c>
      <c r="Q170" s="465"/>
    </row>
    <row r="171" spans="1:17" ht="18" customHeight="1">
      <c r="A171" s="312">
        <v>30</v>
      </c>
      <c r="B171" s="311" t="s">
        <v>77</v>
      </c>
      <c r="C171" s="310">
        <v>4902525</v>
      </c>
      <c r="D171" s="80" t="s">
        <v>12</v>
      </c>
      <c r="E171" s="92" t="s">
        <v>330</v>
      </c>
      <c r="F171" s="310">
        <v>-400</v>
      </c>
      <c r="G171" s="329">
        <v>999985</v>
      </c>
      <c r="H171" s="330">
        <v>999985</v>
      </c>
      <c r="I171" s="272">
        <f>G171-H171</f>
        <v>0</v>
      </c>
      <c r="J171" s="272">
        <f>$F171*I171</f>
        <v>0</v>
      </c>
      <c r="K171" s="272">
        <f>J171/1000000</f>
        <v>0</v>
      </c>
      <c r="L171" s="329">
        <v>999705</v>
      </c>
      <c r="M171" s="330">
        <v>999705</v>
      </c>
      <c r="N171" s="272">
        <f>L171-M171</f>
        <v>0</v>
      </c>
      <c r="O171" s="272">
        <f>$F171*N171</f>
        <v>0</v>
      </c>
      <c r="P171" s="272">
        <f>O171/1000000</f>
        <v>0</v>
      </c>
      <c r="Q171" s="465"/>
    </row>
    <row r="172" spans="1:17" ht="18" customHeight="1">
      <c r="A172" s="310"/>
      <c r="B172" s="335" t="s">
        <v>436</v>
      </c>
      <c r="C172" s="310"/>
      <c r="D172" s="80"/>
      <c r="E172" s="92"/>
      <c r="F172" s="310"/>
      <c r="G172" s="329"/>
      <c r="H172" s="330"/>
      <c r="I172" s="272"/>
      <c r="J172" s="272"/>
      <c r="K172" s="272"/>
      <c r="L172" s="329"/>
      <c r="M172" s="330"/>
      <c r="N172" s="272"/>
      <c r="O172" s="272"/>
      <c r="P172" s="272"/>
      <c r="Q172" s="731"/>
    </row>
    <row r="173" spans="1:17" ht="18" customHeight="1">
      <c r="A173" s="310">
        <v>31</v>
      </c>
      <c r="B173" s="749" t="s">
        <v>435</v>
      </c>
      <c r="C173" s="310">
        <v>5295160</v>
      </c>
      <c r="D173" s="80" t="s">
        <v>12</v>
      </c>
      <c r="E173" s="92" t="s">
        <v>330</v>
      </c>
      <c r="F173" s="310">
        <v>-400</v>
      </c>
      <c r="G173" s="329">
        <v>994329</v>
      </c>
      <c r="H173" s="330">
        <v>995651</v>
      </c>
      <c r="I173" s="272">
        <f>G173-H173</f>
        <v>-1322</v>
      </c>
      <c r="J173" s="272">
        <f>$F173*I173</f>
        <v>528800</v>
      </c>
      <c r="K173" s="272">
        <f>J173/1000000</f>
        <v>0.5288</v>
      </c>
      <c r="L173" s="329">
        <v>999896</v>
      </c>
      <c r="M173" s="330">
        <v>999896</v>
      </c>
      <c r="N173" s="272">
        <f>L173-M173</f>
        <v>0</v>
      </c>
      <c r="O173" s="272">
        <f>$F173*N173</f>
        <v>0</v>
      </c>
      <c r="P173" s="272">
        <f>O173/1000000</f>
        <v>0</v>
      </c>
      <c r="Q173" s="731"/>
    </row>
    <row r="174" spans="1:17" s="485" customFormat="1" ht="18">
      <c r="A174" s="353"/>
      <c r="B174" s="335" t="s">
        <v>437</v>
      </c>
      <c r="C174" s="301"/>
      <c r="D174" s="120"/>
      <c r="E174" s="92"/>
      <c r="F174" s="323"/>
      <c r="G174" s="329"/>
      <c r="H174" s="330"/>
      <c r="I174" s="310"/>
      <c r="J174" s="310"/>
      <c r="K174" s="310"/>
      <c r="L174" s="329"/>
      <c r="M174" s="330"/>
      <c r="N174" s="310"/>
      <c r="O174" s="310"/>
      <c r="P174" s="310"/>
      <c r="Q174" s="452"/>
    </row>
    <row r="175" spans="1:17" s="485" customFormat="1" ht="18">
      <c r="A175" s="353">
        <v>32</v>
      </c>
      <c r="B175" s="694" t="s">
        <v>443</v>
      </c>
      <c r="C175" s="301">
        <v>4864960</v>
      </c>
      <c r="D175" s="120" t="s">
        <v>12</v>
      </c>
      <c r="E175" s="92" t="s">
        <v>330</v>
      </c>
      <c r="F175" s="323">
        <v>-1000</v>
      </c>
      <c r="G175" s="329">
        <v>999211</v>
      </c>
      <c r="H175" s="330">
        <v>999461</v>
      </c>
      <c r="I175" s="330">
        <f>G175-H175</f>
        <v>-250</v>
      </c>
      <c r="J175" s="330">
        <f>$F175*I175</f>
        <v>250000</v>
      </c>
      <c r="K175" s="331">
        <f>J175/1000000</f>
        <v>0.25</v>
      </c>
      <c r="L175" s="329">
        <v>1759</v>
      </c>
      <c r="M175" s="330">
        <v>1743</v>
      </c>
      <c r="N175" s="330">
        <f>L175-M175</f>
        <v>16</v>
      </c>
      <c r="O175" s="330">
        <f>$F175*N175</f>
        <v>-16000</v>
      </c>
      <c r="P175" s="331">
        <f>O175/1000000</f>
        <v>-0.016</v>
      </c>
      <c r="Q175" s="452"/>
    </row>
    <row r="176" spans="1:17" ht="18">
      <c r="A176" s="353">
        <v>33</v>
      </c>
      <c r="B176" s="694" t="s">
        <v>444</v>
      </c>
      <c r="C176" s="301">
        <v>5128441</v>
      </c>
      <c r="D176" s="120" t="s">
        <v>12</v>
      </c>
      <c r="E176" s="92" t="s">
        <v>330</v>
      </c>
      <c r="F176" s="537">
        <v>-750</v>
      </c>
      <c r="G176" s="329">
        <v>1265</v>
      </c>
      <c r="H176" s="330">
        <v>1018</v>
      </c>
      <c r="I176" s="330">
        <f>G176-H176</f>
        <v>247</v>
      </c>
      <c r="J176" s="330">
        <f>$F176*I176</f>
        <v>-185250</v>
      </c>
      <c r="K176" s="331">
        <f>J176/1000000</f>
        <v>-0.18525</v>
      </c>
      <c r="L176" s="329">
        <v>2800</v>
      </c>
      <c r="M176" s="330">
        <v>2684</v>
      </c>
      <c r="N176" s="330">
        <f>L176-M176</f>
        <v>116</v>
      </c>
      <c r="O176" s="330">
        <f>$F176*N176</f>
        <v>-87000</v>
      </c>
      <c r="P176" s="331">
        <f>O176/1000000</f>
        <v>-0.087</v>
      </c>
      <c r="Q176" s="452"/>
    </row>
    <row r="177" spans="1:17" ht="18" customHeight="1" thickBot="1">
      <c r="A177" s="310"/>
      <c r="B177" s="311"/>
      <c r="C177" s="310"/>
      <c r="D177" s="80"/>
      <c r="E177" s="92"/>
      <c r="F177" s="310"/>
      <c r="G177" s="329"/>
      <c r="H177" s="330"/>
      <c r="I177" s="272"/>
      <c r="J177" s="272"/>
      <c r="K177" s="272"/>
      <c r="L177" s="329"/>
      <c r="M177" s="330"/>
      <c r="N177" s="272"/>
      <c r="O177" s="272"/>
      <c r="P177" s="272"/>
      <c r="Q177" s="731"/>
    </row>
    <row r="178" s="548" customFormat="1" ht="15" customHeight="1"/>
    <row r="180" spans="1:16" ht="20.25">
      <c r="A180" s="305" t="s">
        <v>297</v>
      </c>
      <c r="K180" s="586">
        <f>SUM(K130:K178)</f>
        <v>1.2405426700000002</v>
      </c>
      <c r="P180" s="586">
        <f>SUM(P130:P178)</f>
        <v>-0.39576464</v>
      </c>
    </row>
    <row r="181" spans="1:16" ht="12.75">
      <c r="A181" s="56"/>
      <c r="K181" s="537"/>
      <c r="P181" s="537"/>
    </row>
    <row r="182" spans="1:16" ht="12.75">
      <c r="A182" s="56"/>
      <c r="K182" s="537"/>
      <c r="P182" s="537"/>
    </row>
    <row r="183" spans="1:17" ht="18">
      <c r="A183" s="56"/>
      <c r="K183" s="537"/>
      <c r="P183" s="537"/>
      <c r="Q183" s="582" t="str">
        <f>NDPL!$Q$1</f>
        <v>APRIL-2019</v>
      </c>
    </row>
    <row r="184" spans="1:16" ht="12.75">
      <c r="A184" s="56"/>
      <c r="K184" s="537"/>
      <c r="P184" s="537"/>
    </row>
    <row r="185" spans="1:16" ht="12.75">
      <c r="A185" s="56"/>
      <c r="K185" s="537"/>
      <c r="P185" s="537"/>
    </row>
    <row r="186" spans="1:16" ht="12.75">
      <c r="A186" s="56"/>
      <c r="K186" s="537"/>
      <c r="P186" s="537"/>
    </row>
    <row r="187" spans="1:11" ht="13.5" thickBot="1">
      <c r="A187" s="2"/>
      <c r="B187" s="7"/>
      <c r="C187" s="7"/>
      <c r="D187" s="52"/>
      <c r="E187" s="52"/>
      <c r="F187" s="20"/>
      <c r="G187" s="20"/>
      <c r="H187" s="20"/>
      <c r="I187" s="20"/>
      <c r="J187" s="20"/>
      <c r="K187" s="53"/>
    </row>
    <row r="188" spans="1:17" ht="27.75">
      <c r="A188" s="397" t="s">
        <v>187</v>
      </c>
      <c r="B188" s="139"/>
      <c r="C188" s="135"/>
      <c r="D188" s="135"/>
      <c r="E188" s="135"/>
      <c r="F188" s="182"/>
      <c r="G188" s="182"/>
      <c r="H188" s="182"/>
      <c r="I188" s="182"/>
      <c r="J188" s="182"/>
      <c r="K188" s="183"/>
      <c r="L188" s="548"/>
      <c r="M188" s="548"/>
      <c r="N188" s="548"/>
      <c r="O188" s="548"/>
      <c r="P188" s="548"/>
      <c r="Q188" s="549"/>
    </row>
    <row r="189" spans="1:17" ht="24.75" customHeight="1">
      <c r="A189" s="396" t="s">
        <v>299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395">
        <f>K124</f>
        <v>-41.55651958</v>
      </c>
      <c r="L189" s="282"/>
      <c r="M189" s="282"/>
      <c r="N189" s="282"/>
      <c r="O189" s="282"/>
      <c r="P189" s="395">
        <f>P124</f>
        <v>1.9702591500000002</v>
      </c>
      <c r="Q189" s="550"/>
    </row>
    <row r="190" spans="1:17" ht="24.75" customHeight="1">
      <c r="A190" s="396" t="s">
        <v>298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395">
        <f>K180</f>
        <v>1.2405426700000002</v>
      </c>
      <c r="L190" s="282"/>
      <c r="M190" s="282"/>
      <c r="N190" s="282"/>
      <c r="O190" s="282"/>
      <c r="P190" s="395">
        <f>P180</f>
        <v>-0.39576464</v>
      </c>
      <c r="Q190" s="550"/>
    </row>
    <row r="191" spans="1:17" ht="24.75" customHeight="1">
      <c r="A191" s="396" t="s">
        <v>300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395">
        <f>'ROHTAK ROAD'!K41</f>
        <v>0.0325375</v>
      </c>
      <c r="L191" s="282"/>
      <c r="M191" s="282"/>
      <c r="N191" s="282"/>
      <c r="O191" s="282"/>
      <c r="P191" s="395">
        <f>'ROHTAK ROAD'!P41</f>
        <v>0.0279</v>
      </c>
      <c r="Q191" s="550"/>
    </row>
    <row r="192" spans="1:17" ht="24.75" customHeight="1">
      <c r="A192" s="396" t="s">
        <v>301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5">
        <f>-MES!K34</f>
        <v>0.000125</v>
      </c>
      <c r="L192" s="282"/>
      <c r="M192" s="282"/>
      <c r="N192" s="282"/>
      <c r="O192" s="282"/>
      <c r="P192" s="395">
        <f>-MES!P34</f>
        <v>-0.311</v>
      </c>
      <c r="Q192" s="550"/>
    </row>
    <row r="193" spans="1:17" ht="29.25" customHeight="1" thickBot="1">
      <c r="A193" s="398" t="s">
        <v>188</v>
      </c>
      <c r="B193" s="184"/>
      <c r="C193" s="185"/>
      <c r="D193" s="185"/>
      <c r="E193" s="185"/>
      <c r="F193" s="185"/>
      <c r="G193" s="185"/>
      <c r="H193" s="185"/>
      <c r="I193" s="185"/>
      <c r="J193" s="185"/>
      <c r="K193" s="399">
        <f>SUM(K189:K192)</f>
        <v>-40.28331441</v>
      </c>
      <c r="L193" s="591"/>
      <c r="M193" s="591"/>
      <c r="N193" s="591"/>
      <c r="O193" s="591"/>
      <c r="P193" s="399">
        <f>SUM(P189:P192)</f>
        <v>1.2913945100000002</v>
      </c>
      <c r="Q193" s="552"/>
    </row>
    <row r="198" ht="13.5" thickBot="1"/>
    <row r="199" spans="1:17" ht="12.75">
      <c r="A199" s="553"/>
      <c r="B199" s="554"/>
      <c r="C199" s="554"/>
      <c r="D199" s="554"/>
      <c r="E199" s="554"/>
      <c r="F199" s="554"/>
      <c r="G199" s="554"/>
      <c r="H199" s="548"/>
      <c r="I199" s="548"/>
      <c r="J199" s="548"/>
      <c r="K199" s="548"/>
      <c r="L199" s="548"/>
      <c r="M199" s="548"/>
      <c r="N199" s="548"/>
      <c r="O199" s="548"/>
      <c r="P199" s="548"/>
      <c r="Q199" s="549"/>
    </row>
    <row r="200" spans="1:17" ht="26.25">
      <c r="A200" s="592" t="s">
        <v>311</v>
      </c>
      <c r="B200" s="556"/>
      <c r="C200" s="556"/>
      <c r="D200" s="556"/>
      <c r="E200" s="556"/>
      <c r="F200" s="556"/>
      <c r="G200" s="556"/>
      <c r="H200" s="485"/>
      <c r="I200" s="485"/>
      <c r="J200" s="485"/>
      <c r="K200" s="485"/>
      <c r="L200" s="485"/>
      <c r="M200" s="485"/>
      <c r="N200" s="485"/>
      <c r="O200" s="485"/>
      <c r="P200" s="485"/>
      <c r="Q200" s="550"/>
    </row>
    <row r="201" spans="1:17" ht="12.75">
      <c r="A201" s="557"/>
      <c r="B201" s="556"/>
      <c r="C201" s="556"/>
      <c r="D201" s="556"/>
      <c r="E201" s="556"/>
      <c r="F201" s="556"/>
      <c r="G201" s="556"/>
      <c r="H201" s="485"/>
      <c r="I201" s="485"/>
      <c r="J201" s="485"/>
      <c r="K201" s="485"/>
      <c r="L201" s="485"/>
      <c r="M201" s="485"/>
      <c r="N201" s="485"/>
      <c r="O201" s="485"/>
      <c r="P201" s="485"/>
      <c r="Q201" s="550"/>
    </row>
    <row r="202" spans="1:17" ht="15.75">
      <c r="A202" s="558"/>
      <c r="B202" s="559"/>
      <c r="C202" s="559"/>
      <c r="D202" s="559"/>
      <c r="E202" s="559"/>
      <c r="F202" s="559"/>
      <c r="G202" s="559"/>
      <c r="H202" s="485"/>
      <c r="I202" s="485"/>
      <c r="J202" s="485"/>
      <c r="K202" s="560" t="s">
        <v>323</v>
      </c>
      <c r="L202" s="485"/>
      <c r="M202" s="485"/>
      <c r="N202" s="485"/>
      <c r="O202" s="485"/>
      <c r="P202" s="560" t="s">
        <v>324</v>
      </c>
      <c r="Q202" s="550"/>
    </row>
    <row r="203" spans="1:17" ht="12.75">
      <c r="A203" s="561"/>
      <c r="B203" s="92"/>
      <c r="C203" s="92"/>
      <c r="D203" s="92"/>
      <c r="E203" s="92"/>
      <c r="F203" s="92"/>
      <c r="G203" s="92"/>
      <c r="H203" s="485"/>
      <c r="I203" s="485"/>
      <c r="J203" s="485"/>
      <c r="K203" s="485"/>
      <c r="L203" s="485"/>
      <c r="M203" s="485"/>
      <c r="N203" s="485"/>
      <c r="O203" s="485"/>
      <c r="P203" s="485"/>
      <c r="Q203" s="550"/>
    </row>
    <row r="204" spans="1:17" ht="12.75">
      <c r="A204" s="561"/>
      <c r="B204" s="92"/>
      <c r="C204" s="92"/>
      <c r="D204" s="92"/>
      <c r="E204" s="92"/>
      <c r="F204" s="92"/>
      <c r="G204" s="92"/>
      <c r="H204" s="485"/>
      <c r="I204" s="485"/>
      <c r="J204" s="485"/>
      <c r="K204" s="485"/>
      <c r="L204" s="485"/>
      <c r="M204" s="485"/>
      <c r="N204" s="485"/>
      <c r="O204" s="485"/>
      <c r="P204" s="485"/>
      <c r="Q204" s="550"/>
    </row>
    <row r="205" spans="1:17" ht="23.25">
      <c r="A205" s="593" t="s">
        <v>314</v>
      </c>
      <c r="B205" s="563"/>
      <c r="C205" s="563"/>
      <c r="D205" s="564"/>
      <c r="E205" s="564"/>
      <c r="F205" s="565"/>
      <c r="G205" s="564"/>
      <c r="H205" s="485"/>
      <c r="I205" s="485"/>
      <c r="J205" s="485"/>
      <c r="K205" s="594">
        <f>K193</f>
        <v>-40.28331441</v>
      </c>
      <c r="L205" s="595" t="s">
        <v>312</v>
      </c>
      <c r="M205" s="596"/>
      <c r="N205" s="596"/>
      <c r="O205" s="596"/>
      <c r="P205" s="594">
        <f>P193</f>
        <v>1.2913945100000002</v>
      </c>
      <c r="Q205" s="597" t="s">
        <v>312</v>
      </c>
    </row>
    <row r="206" spans="1:17" ht="23.25">
      <c r="A206" s="568"/>
      <c r="B206" s="569"/>
      <c r="C206" s="569"/>
      <c r="D206" s="556"/>
      <c r="E206" s="556"/>
      <c r="F206" s="570"/>
      <c r="G206" s="556"/>
      <c r="H206" s="485"/>
      <c r="I206" s="485"/>
      <c r="J206" s="485"/>
      <c r="K206" s="596"/>
      <c r="L206" s="598"/>
      <c r="M206" s="596"/>
      <c r="N206" s="596"/>
      <c r="O206" s="596"/>
      <c r="P206" s="596"/>
      <c r="Q206" s="599"/>
    </row>
    <row r="207" spans="1:17" ht="23.25">
      <c r="A207" s="600" t="s">
        <v>313</v>
      </c>
      <c r="B207" s="44"/>
      <c r="C207" s="44"/>
      <c r="D207" s="556"/>
      <c r="E207" s="556"/>
      <c r="F207" s="573"/>
      <c r="G207" s="564"/>
      <c r="H207" s="485"/>
      <c r="I207" s="485"/>
      <c r="J207" s="485"/>
      <c r="K207" s="596">
        <f>'STEPPED UP GENCO'!K43</f>
        <v>-5.097363775999999</v>
      </c>
      <c r="L207" s="595" t="s">
        <v>312</v>
      </c>
      <c r="M207" s="596"/>
      <c r="N207" s="596"/>
      <c r="O207" s="596"/>
      <c r="P207" s="594">
        <f>'STEPPED UP GENCO'!P43</f>
        <v>-0.0021656419999999997</v>
      </c>
      <c r="Q207" s="597" t="s">
        <v>312</v>
      </c>
    </row>
    <row r="208" spans="1:17" ht="15">
      <c r="A208" s="574"/>
      <c r="B208" s="485"/>
      <c r="C208" s="485"/>
      <c r="D208" s="485"/>
      <c r="E208" s="485"/>
      <c r="F208" s="485"/>
      <c r="G208" s="485"/>
      <c r="H208" s="485"/>
      <c r="I208" s="485"/>
      <c r="J208" s="485"/>
      <c r="K208" s="485"/>
      <c r="L208" s="267"/>
      <c r="M208" s="485"/>
      <c r="N208" s="485"/>
      <c r="O208" s="485"/>
      <c r="P208" s="485"/>
      <c r="Q208" s="601"/>
    </row>
    <row r="209" spans="1:17" ht="15">
      <c r="A209" s="574"/>
      <c r="B209" s="485"/>
      <c r="C209" s="485"/>
      <c r="D209" s="485"/>
      <c r="E209" s="485"/>
      <c r="F209" s="485"/>
      <c r="G209" s="485"/>
      <c r="H209" s="485"/>
      <c r="I209" s="485"/>
      <c r="J209" s="485"/>
      <c r="K209" s="485"/>
      <c r="L209" s="267"/>
      <c r="M209" s="485"/>
      <c r="N209" s="485"/>
      <c r="O209" s="485"/>
      <c r="P209" s="485"/>
      <c r="Q209" s="601"/>
    </row>
    <row r="210" spans="1:17" ht="15">
      <c r="A210" s="574"/>
      <c r="B210" s="485"/>
      <c r="C210" s="485"/>
      <c r="D210" s="485"/>
      <c r="E210" s="485"/>
      <c r="F210" s="485"/>
      <c r="G210" s="485"/>
      <c r="H210" s="485"/>
      <c r="I210" s="485"/>
      <c r="J210" s="485"/>
      <c r="K210" s="485"/>
      <c r="L210" s="267"/>
      <c r="M210" s="485"/>
      <c r="N210" s="485"/>
      <c r="O210" s="485"/>
      <c r="P210" s="485"/>
      <c r="Q210" s="601"/>
    </row>
    <row r="211" spans="1:17" ht="23.25">
      <c r="A211" s="574"/>
      <c r="B211" s="485"/>
      <c r="C211" s="485"/>
      <c r="D211" s="485"/>
      <c r="E211" s="485"/>
      <c r="F211" s="485"/>
      <c r="G211" s="485"/>
      <c r="H211" s="563"/>
      <c r="I211" s="563"/>
      <c r="J211" s="602" t="s">
        <v>315</v>
      </c>
      <c r="K211" s="603">
        <f>SUM(K205:K210)</f>
        <v>-45.380678186000004</v>
      </c>
      <c r="L211" s="602" t="s">
        <v>312</v>
      </c>
      <c r="M211" s="596"/>
      <c r="N211" s="596"/>
      <c r="O211" s="596"/>
      <c r="P211" s="603">
        <f>SUM(P205:P210)</f>
        <v>1.2892288680000001</v>
      </c>
      <c r="Q211" s="602" t="s">
        <v>312</v>
      </c>
    </row>
    <row r="212" spans="1:17" ht="13.5" thickBot="1">
      <c r="A212" s="575"/>
      <c r="B212" s="551"/>
      <c r="C212" s="551"/>
      <c r="D212" s="551"/>
      <c r="E212" s="551"/>
      <c r="F212" s="551"/>
      <c r="G212" s="551"/>
      <c r="H212" s="551"/>
      <c r="I212" s="551"/>
      <c r="J212" s="551"/>
      <c r="K212" s="551"/>
      <c r="L212" s="551"/>
      <c r="M212" s="551"/>
      <c r="N212" s="551"/>
      <c r="O212" s="551"/>
      <c r="P212" s="551"/>
      <c r="Q212" s="552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8" max="255" man="1"/>
    <brk id="125" max="18" man="1"/>
    <brk id="18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1"/>
  <sheetViews>
    <sheetView view="pageBreakPreview" zoomScale="85" zoomScaleNormal="70" zoomScaleSheetLayoutView="85" zoomScalePageLayoutView="50" workbookViewId="0" topLeftCell="A23">
      <selection activeCell="A1" sqref="A1:IV4"/>
    </sheetView>
  </sheetViews>
  <sheetFormatPr defaultColWidth="9.140625" defaultRowHeight="12.75"/>
  <cols>
    <col min="1" max="1" width="5.140625" style="448" customWidth="1"/>
    <col min="2" max="2" width="20.8515625" style="448" customWidth="1"/>
    <col min="3" max="3" width="11.28125" style="448" customWidth="1"/>
    <col min="4" max="4" width="9.140625" style="448" customWidth="1"/>
    <col min="5" max="5" width="14.421875" style="448" customWidth="1"/>
    <col min="6" max="6" width="7.00390625" style="448" customWidth="1"/>
    <col min="7" max="7" width="11.421875" style="448" customWidth="1"/>
    <col min="8" max="8" width="13.00390625" style="448" customWidth="1"/>
    <col min="9" max="9" width="9.00390625" style="448" customWidth="1"/>
    <col min="10" max="10" width="12.28125" style="448" customWidth="1"/>
    <col min="11" max="12" width="12.8515625" style="448" customWidth="1"/>
    <col min="13" max="13" width="13.28125" style="448" customWidth="1"/>
    <col min="14" max="14" width="11.421875" style="448" customWidth="1"/>
    <col min="15" max="15" width="13.140625" style="448" customWidth="1"/>
    <col min="16" max="16" width="14.7109375" style="448" customWidth="1"/>
    <col min="17" max="17" width="15.00390625" style="448" customWidth="1"/>
    <col min="18" max="18" width="0.13671875" style="448" customWidth="1"/>
    <col min="19" max="19" width="1.57421875" style="448" hidden="1" customWidth="1"/>
    <col min="20" max="20" width="9.140625" style="448" hidden="1" customWidth="1"/>
    <col min="21" max="21" width="4.28125" style="448" hidden="1" customWidth="1"/>
    <col min="22" max="22" width="4.00390625" style="448" hidden="1" customWidth="1"/>
    <col min="23" max="23" width="3.8515625" style="448" hidden="1" customWidth="1"/>
    <col min="24" max="16384" width="9.140625" style="448" customWidth="1"/>
  </cols>
  <sheetData>
    <row r="1" spans="1:17" s="581" customFormat="1" ht="15.75" customHeight="1">
      <c r="A1" s="292" t="s">
        <v>225</v>
      </c>
      <c r="Q1" s="829" t="str">
        <f>NDPL!Q1</f>
        <v>APRIL-2019</v>
      </c>
    </row>
    <row r="2" s="581" customFormat="1" ht="15.75" customHeight="1">
      <c r="A2" s="830" t="s">
        <v>226</v>
      </c>
    </row>
    <row r="3" s="581" customFormat="1" ht="15.75" customHeight="1">
      <c r="A3" s="820" t="s">
        <v>204</v>
      </c>
    </row>
    <row r="4" spans="1:16" s="581" customFormat="1" ht="15.75" customHeight="1" thickBot="1">
      <c r="A4" s="824" t="s">
        <v>205</v>
      </c>
      <c r="G4" s="267"/>
      <c r="H4" s="267"/>
      <c r="I4" s="821" t="s">
        <v>378</v>
      </c>
      <c r="J4" s="267"/>
      <c r="K4" s="267"/>
      <c r="L4" s="267"/>
      <c r="M4" s="267"/>
      <c r="N4" s="821" t="s">
        <v>379</v>
      </c>
      <c r="O4" s="267"/>
      <c r="P4" s="267"/>
    </row>
    <row r="5" spans="1:17" ht="62.2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30/04/2019</v>
      </c>
      <c r="H5" s="508" t="str">
        <f>NDPL!H5</f>
        <v>INTIAL READING 01/04/2019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30/04/2019</v>
      </c>
      <c r="M5" s="508" t="str">
        <f>NDPL!H5</f>
        <v>INTIAL READING 01/04/2019</v>
      </c>
      <c r="N5" s="508" t="s">
        <v>4</v>
      </c>
      <c r="O5" s="508" t="s">
        <v>5</v>
      </c>
      <c r="P5" s="508" t="s">
        <v>6</v>
      </c>
      <c r="Q5" s="509" t="s">
        <v>293</v>
      </c>
    </row>
    <row r="6" ht="14.25" thickBot="1" thickTop="1"/>
    <row r="7" spans="1:17" ht="18" customHeight="1" thickTop="1">
      <c r="A7" s="151"/>
      <c r="B7" s="152" t="s">
        <v>189</v>
      </c>
      <c r="C7" s="153"/>
      <c r="D7" s="153"/>
      <c r="E7" s="153"/>
      <c r="F7" s="153"/>
      <c r="G7" s="59"/>
      <c r="H7" s="604"/>
      <c r="I7" s="605"/>
      <c r="J7" s="605"/>
      <c r="K7" s="605"/>
      <c r="L7" s="606"/>
      <c r="M7" s="604"/>
      <c r="N7" s="604"/>
      <c r="O7" s="604"/>
      <c r="P7" s="604"/>
      <c r="Q7" s="536"/>
    </row>
    <row r="8" spans="1:17" ht="18" customHeight="1">
      <c r="A8" s="154"/>
      <c r="B8" s="155" t="s">
        <v>107</v>
      </c>
      <c r="C8" s="156"/>
      <c r="D8" s="157"/>
      <c r="E8" s="158"/>
      <c r="F8" s="159"/>
      <c r="G8" s="63"/>
      <c r="H8" s="607"/>
      <c r="I8" s="415"/>
      <c r="J8" s="415"/>
      <c r="K8" s="415"/>
      <c r="L8" s="608"/>
      <c r="M8" s="607"/>
      <c r="N8" s="388"/>
      <c r="O8" s="388"/>
      <c r="P8" s="388"/>
      <c r="Q8" s="452"/>
    </row>
    <row r="9" spans="1:17" ht="18">
      <c r="A9" s="154">
        <v>1</v>
      </c>
      <c r="B9" s="155" t="s">
        <v>108</v>
      </c>
      <c r="C9" s="156">
        <v>4865107</v>
      </c>
      <c r="D9" s="160" t="s">
        <v>12</v>
      </c>
      <c r="E9" s="248" t="s">
        <v>330</v>
      </c>
      <c r="F9" s="161">
        <v>266.67</v>
      </c>
      <c r="G9" s="440">
        <v>2983</v>
      </c>
      <c r="H9" s="466">
        <v>3062</v>
      </c>
      <c r="I9" s="415">
        <f>G9-H9</f>
        <v>-79</v>
      </c>
      <c r="J9" s="415">
        <f aca="true" t="shared" si="0" ref="J9:J18">$F9*I9</f>
        <v>-21066.93</v>
      </c>
      <c r="K9" s="415">
        <f aca="true" t="shared" si="1" ref="K9:K18">J9/1000000</f>
        <v>-0.02106693</v>
      </c>
      <c r="L9" s="440">
        <v>2195</v>
      </c>
      <c r="M9" s="466">
        <v>2196</v>
      </c>
      <c r="N9" s="415">
        <f>L9-M9</f>
        <v>-1</v>
      </c>
      <c r="O9" s="415">
        <f aca="true" t="shared" si="2" ref="O9:O18">$F9*N9</f>
        <v>-266.67</v>
      </c>
      <c r="P9" s="415">
        <f aca="true" t="shared" si="3" ref="P9:P18">O9/1000000</f>
        <v>-0.00026667</v>
      </c>
      <c r="Q9" s="481"/>
    </row>
    <row r="10" spans="1:17" ht="18" customHeight="1">
      <c r="A10" s="154">
        <v>2</v>
      </c>
      <c r="B10" s="155" t="s">
        <v>109</v>
      </c>
      <c r="C10" s="156">
        <v>4865137</v>
      </c>
      <c r="D10" s="160" t="s">
        <v>12</v>
      </c>
      <c r="E10" s="248" t="s">
        <v>330</v>
      </c>
      <c r="F10" s="161">
        <v>100</v>
      </c>
      <c r="G10" s="329">
        <v>91023</v>
      </c>
      <c r="H10" s="266">
        <v>90976</v>
      </c>
      <c r="I10" s="415">
        <f aca="true" t="shared" si="4" ref="I10:I15">G10-H10</f>
        <v>47</v>
      </c>
      <c r="J10" s="415">
        <f t="shared" si="0"/>
        <v>4700</v>
      </c>
      <c r="K10" s="415">
        <f t="shared" si="1"/>
        <v>0.0047</v>
      </c>
      <c r="L10" s="440">
        <v>149418</v>
      </c>
      <c r="M10" s="466">
        <v>149421</v>
      </c>
      <c r="N10" s="412">
        <f aca="true" t="shared" si="5" ref="N10:N15">L10-M10</f>
        <v>-3</v>
      </c>
      <c r="O10" s="412">
        <f t="shared" si="2"/>
        <v>-300</v>
      </c>
      <c r="P10" s="412">
        <f t="shared" si="3"/>
        <v>-0.0003</v>
      </c>
      <c r="Q10" s="452"/>
    </row>
    <row r="11" spans="1:17" ht="18">
      <c r="A11" s="154">
        <v>3</v>
      </c>
      <c r="B11" s="155" t="s">
        <v>110</v>
      </c>
      <c r="C11" s="156">
        <v>4865136</v>
      </c>
      <c r="D11" s="160" t="s">
        <v>12</v>
      </c>
      <c r="E11" s="248" t="s">
        <v>330</v>
      </c>
      <c r="F11" s="161">
        <v>200</v>
      </c>
      <c r="G11" s="440">
        <v>994425</v>
      </c>
      <c r="H11" s="466">
        <v>994720</v>
      </c>
      <c r="I11" s="415">
        <f>G11-H11</f>
        <v>-295</v>
      </c>
      <c r="J11" s="415">
        <f t="shared" si="0"/>
        <v>-59000</v>
      </c>
      <c r="K11" s="415">
        <f t="shared" si="1"/>
        <v>-0.059</v>
      </c>
      <c r="L11" s="440">
        <v>998997</v>
      </c>
      <c r="M11" s="466">
        <v>998999</v>
      </c>
      <c r="N11" s="415">
        <f>L11-M11</f>
        <v>-2</v>
      </c>
      <c r="O11" s="415">
        <f t="shared" si="2"/>
        <v>-400</v>
      </c>
      <c r="P11" s="415">
        <f t="shared" si="3"/>
        <v>-0.0004</v>
      </c>
      <c r="Q11" s="611"/>
    </row>
    <row r="12" spans="1:17" ht="18">
      <c r="A12" s="154">
        <v>4</v>
      </c>
      <c r="B12" s="155" t="s">
        <v>111</v>
      </c>
      <c r="C12" s="156">
        <v>5295200</v>
      </c>
      <c r="D12" s="160" t="s">
        <v>12</v>
      </c>
      <c r="E12" s="248" t="s">
        <v>330</v>
      </c>
      <c r="F12" s="161">
        <v>200</v>
      </c>
      <c r="G12" s="440">
        <v>61745</v>
      </c>
      <c r="H12" s="466">
        <v>60997</v>
      </c>
      <c r="I12" s="415">
        <f t="shared" si="4"/>
        <v>748</v>
      </c>
      <c r="J12" s="415">
        <f t="shared" si="0"/>
        <v>149600</v>
      </c>
      <c r="K12" s="415">
        <f t="shared" si="1"/>
        <v>0.1496</v>
      </c>
      <c r="L12" s="440">
        <v>124670</v>
      </c>
      <c r="M12" s="466">
        <v>124666</v>
      </c>
      <c r="N12" s="412">
        <f t="shared" si="5"/>
        <v>4</v>
      </c>
      <c r="O12" s="412">
        <f t="shared" si="2"/>
        <v>800</v>
      </c>
      <c r="P12" s="412">
        <f t="shared" si="3"/>
        <v>0.0008</v>
      </c>
      <c r="Q12" s="685"/>
    </row>
    <row r="13" spans="1:17" ht="18" customHeight="1">
      <c r="A13" s="154">
        <v>5</v>
      </c>
      <c r="B13" s="155" t="s">
        <v>112</v>
      </c>
      <c r="C13" s="156">
        <v>4864968</v>
      </c>
      <c r="D13" s="160" t="s">
        <v>12</v>
      </c>
      <c r="E13" s="248" t="s">
        <v>330</v>
      </c>
      <c r="F13" s="161">
        <v>800</v>
      </c>
      <c r="G13" s="440">
        <v>646</v>
      </c>
      <c r="H13" s="466">
        <v>527</v>
      </c>
      <c r="I13" s="415">
        <f>G13-H13</f>
        <v>119</v>
      </c>
      <c r="J13" s="415">
        <f>$F13*I13</f>
        <v>95200</v>
      </c>
      <c r="K13" s="415">
        <f>J13/1000000</f>
        <v>0.0952</v>
      </c>
      <c r="L13" s="440">
        <v>61</v>
      </c>
      <c r="M13" s="466">
        <v>24</v>
      </c>
      <c r="N13" s="412">
        <f>L13-M13</f>
        <v>37</v>
      </c>
      <c r="O13" s="412">
        <f>$F13*N13</f>
        <v>29600</v>
      </c>
      <c r="P13" s="412">
        <f>O13/1000000</f>
        <v>0.0296</v>
      </c>
      <c r="Q13" s="792"/>
    </row>
    <row r="14" spans="1:17" ht="18" customHeight="1">
      <c r="A14" s="154">
        <v>6</v>
      </c>
      <c r="B14" s="155" t="s">
        <v>354</v>
      </c>
      <c r="C14" s="156">
        <v>4865004</v>
      </c>
      <c r="D14" s="160" t="s">
        <v>12</v>
      </c>
      <c r="E14" s="248" t="s">
        <v>330</v>
      </c>
      <c r="F14" s="161">
        <v>800</v>
      </c>
      <c r="G14" s="440">
        <v>3236</v>
      </c>
      <c r="H14" s="466">
        <v>3178</v>
      </c>
      <c r="I14" s="415">
        <f>G14-H14</f>
        <v>58</v>
      </c>
      <c r="J14" s="415">
        <f t="shared" si="0"/>
        <v>46400</v>
      </c>
      <c r="K14" s="415">
        <f t="shared" si="1"/>
        <v>0.0464</v>
      </c>
      <c r="L14" s="440">
        <v>704</v>
      </c>
      <c r="M14" s="466">
        <v>705</v>
      </c>
      <c r="N14" s="412">
        <f>L14-M14</f>
        <v>-1</v>
      </c>
      <c r="O14" s="412">
        <f t="shared" si="2"/>
        <v>-800</v>
      </c>
      <c r="P14" s="412">
        <f t="shared" si="3"/>
        <v>-0.0008</v>
      </c>
      <c r="Q14" s="481"/>
    </row>
    <row r="15" spans="1:17" ht="18" customHeight="1">
      <c r="A15" s="154">
        <v>7</v>
      </c>
      <c r="B15" s="350" t="s">
        <v>376</v>
      </c>
      <c r="C15" s="353">
        <v>5128434</v>
      </c>
      <c r="D15" s="160" t="s">
        <v>12</v>
      </c>
      <c r="E15" s="248" t="s">
        <v>330</v>
      </c>
      <c r="F15" s="359">
        <v>800</v>
      </c>
      <c r="G15" s="440">
        <v>964589</v>
      </c>
      <c r="H15" s="466">
        <v>964786</v>
      </c>
      <c r="I15" s="415">
        <f t="shared" si="4"/>
        <v>-197</v>
      </c>
      <c r="J15" s="415">
        <f t="shared" si="0"/>
        <v>-157600</v>
      </c>
      <c r="K15" s="415">
        <f t="shared" si="1"/>
        <v>-0.1576</v>
      </c>
      <c r="L15" s="440">
        <v>985957</v>
      </c>
      <c r="M15" s="466">
        <v>985959</v>
      </c>
      <c r="N15" s="412">
        <f t="shared" si="5"/>
        <v>-2</v>
      </c>
      <c r="O15" s="412">
        <f t="shared" si="2"/>
        <v>-1600</v>
      </c>
      <c r="P15" s="412">
        <f t="shared" si="3"/>
        <v>-0.0016</v>
      </c>
      <c r="Q15" s="452"/>
    </row>
    <row r="16" spans="1:17" ht="18" customHeight="1">
      <c r="A16" s="154">
        <v>8</v>
      </c>
      <c r="B16" s="350" t="s">
        <v>375</v>
      </c>
      <c r="C16" s="353">
        <v>4864998</v>
      </c>
      <c r="D16" s="160" t="s">
        <v>12</v>
      </c>
      <c r="E16" s="248" t="s">
        <v>330</v>
      </c>
      <c r="F16" s="359">
        <v>800</v>
      </c>
      <c r="G16" s="440">
        <v>966414</v>
      </c>
      <c r="H16" s="466">
        <v>966558</v>
      </c>
      <c r="I16" s="415">
        <f>G16-H16</f>
        <v>-144</v>
      </c>
      <c r="J16" s="415">
        <f t="shared" si="0"/>
        <v>-115200</v>
      </c>
      <c r="K16" s="415">
        <f t="shared" si="1"/>
        <v>-0.1152</v>
      </c>
      <c r="L16" s="440">
        <v>986445</v>
      </c>
      <c r="M16" s="466">
        <v>986530</v>
      </c>
      <c r="N16" s="412">
        <f>L16-M16</f>
        <v>-85</v>
      </c>
      <c r="O16" s="412">
        <f t="shared" si="2"/>
        <v>-68000</v>
      </c>
      <c r="P16" s="412">
        <f t="shared" si="3"/>
        <v>-0.068</v>
      </c>
      <c r="Q16" s="452"/>
    </row>
    <row r="17" spans="1:17" ht="18" customHeight="1">
      <c r="A17" s="154">
        <v>9</v>
      </c>
      <c r="B17" s="350" t="s">
        <v>369</v>
      </c>
      <c r="C17" s="353">
        <v>4864993</v>
      </c>
      <c r="D17" s="160" t="s">
        <v>12</v>
      </c>
      <c r="E17" s="248" t="s">
        <v>330</v>
      </c>
      <c r="F17" s="359">
        <v>800</v>
      </c>
      <c r="G17" s="440">
        <v>973477</v>
      </c>
      <c r="H17" s="466">
        <v>973824</v>
      </c>
      <c r="I17" s="415">
        <f>G17-H17</f>
        <v>-347</v>
      </c>
      <c r="J17" s="415">
        <f t="shared" si="0"/>
        <v>-277600</v>
      </c>
      <c r="K17" s="415">
        <f t="shared" si="1"/>
        <v>-0.2776</v>
      </c>
      <c r="L17" s="440">
        <v>992663</v>
      </c>
      <c r="M17" s="466">
        <v>992674</v>
      </c>
      <c r="N17" s="412">
        <f>L17-M17</f>
        <v>-11</v>
      </c>
      <c r="O17" s="412">
        <f t="shared" si="2"/>
        <v>-8800</v>
      </c>
      <c r="P17" s="412">
        <f t="shared" si="3"/>
        <v>-0.0088</v>
      </c>
      <c r="Q17" s="482"/>
    </row>
    <row r="18" spans="1:17" ht="15.75" customHeight="1">
      <c r="A18" s="154">
        <v>10</v>
      </c>
      <c r="B18" s="350" t="s">
        <v>411</v>
      </c>
      <c r="C18" s="353">
        <v>5128447</v>
      </c>
      <c r="D18" s="160" t="s">
        <v>12</v>
      </c>
      <c r="E18" s="248" t="s">
        <v>330</v>
      </c>
      <c r="F18" s="359">
        <v>800</v>
      </c>
      <c r="G18" s="440">
        <v>967419</v>
      </c>
      <c r="H18" s="466">
        <v>967419</v>
      </c>
      <c r="I18" s="266">
        <f>G18-H18</f>
        <v>0</v>
      </c>
      <c r="J18" s="266">
        <f t="shared" si="0"/>
        <v>0</v>
      </c>
      <c r="K18" s="266">
        <f t="shared" si="1"/>
        <v>0</v>
      </c>
      <c r="L18" s="440">
        <v>994421</v>
      </c>
      <c r="M18" s="466">
        <v>994421</v>
      </c>
      <c r="N18" s="330">
        <f>L18-M18</f>
        <v>0</v>
      </c>
      <c r="O18" s="330">
        <f t="shared" si="2"/>
        <v>0</v>
      </c>
      <c r="P18" s="330">
        <f t="shared" si="3"/>
        <v>0</v>
      </c>
      <c r="Q18" s="482"/>
    </row>
    <row r="19" spans="1:17" ht="15.75" customHeight="1">
      <c r="A19" s="154"/>
      <c r="B19" s="350"/>
      <c r="C19" s="353"/>
      <c r="D19" s="160"/>
      <c r="E19" s="248"/>
      <c r="F19" s="359"/>
      <c r="G19" s="440"/>
      <c r="H19" s="466"/>
      <c r="I19" s="266"/>
      <c r="J19" s="266"/>
      <c r="K19" s="266">
        <v>-0.065</v>
      </c>
      <c r="L19" s="440"/>
      <c r="M19" s="466"/>
      <c r="N19" s="330"/>
      <c r="O19" s="330"/>
      <c r="P19" s="330">
        <v>-0.001</v>
      </c>
      <c r="Q19" s="482" t="s">
        <v>474</v>
      </c>
    </row>
    <row r="20" spans="1:17" ht="15.75" customHeight="1">
      <c r="A20" s="154"/>
      <c r="B20" s="350"/>
      <c r="C20" s="353">
        <v>5128403</v>
      </c>
      <c r="D20" s="160" t="s">
        <v>12</v>
      </c>
      <c r="E20" s="248" t="s">
        <v>330</v>
      </c>
      <c r="F20" s="359">
        <v>2000</v>
      </c>
      <c r="G20" s="440">
        <v>999935</v>
      </c>
      <c r="H20" s="330">
        <v>1000000</v>
      </c>
      <c r="I20" s="266">
        <f>G20-H20</f>
        <v>-65</v>
      </c>
      <c r="J20" s="266">
        <f>$F20*I20</f>
        <v>-130000</v>
      </c>
      <c r="K20" s="266">
        <f>J20/1000000</f>
        <v>-0.13</v>
      </c>
      <c r="L20" s="440">
        <v>999999</v>
      </c>
      <c r="M20" s="330">
        <v>1000000</v>
      </c>
      <c r="N20" s="330">
        <f>L20-M20</f>
        <v>-1</v>
      </c>
      <c r="O20" s="330">
        <f>$F20*N20</f>
        <v>-2000</v>
      </c>
      <c r="P20" s="330">
        <f>O20/1000000</f>
        <v>-0.002</v>
      </c>
      <c r="Q20" s="482" t="s">
        <v>469</v>
      </c>
    </row>
    <row r="21" spans="1:17" ht="18" customHeight="1">
      <c r="A21" s="154"/>
      <c r="B21" s="162" t="s">
        <v>360</v>
      </c>
      <c r="C21" s="156"/>
      <c r="D21" s="160"/>
      <c r="E21" s="248"/>
      <c r="F21" s="161"/>
      <c r="G21" s="101"/>
      <c r="H21" s="388"/>
      <c r="I21" s="415"/>
      <c r="J21" s="415"/>
      <c r="K21" s="415"/>
      <c r="L21" s="389"/>
      <c r="M21" s="388"/>
      <c r="N21" s="412"/>
      <c r="O21" s="412"/>
      <c r="P21" s="412"/>
      <c r="Q21" s="452"/>
    </row>
    <row r="22" spans="1:17" ht="18" customHeight="1">
      <c r="A22" s="154">
        <v>11</v>
      </c>
      <c r="B22" s="155" t="s">
        <v>190</v>
      </c>
      <c r="C22" s="156">
        <v>4865161</v>
      </c>
      <c r="D22" s="157" t="s">
        <v>12</v>
      </c>
      <c r="E22" s="248" t="s">
        <v>330</v>
      </c>
      <c r="F22" s="161">
        <v>50</v>
      </c>
      <c r="G22" s="440">
        <v>988428</v>
      </c>
      <c r="H22" s="330">
        <v>989036</v>
      </c>
      <c r="I22" s="415">
        <f aca="true" t="shared" si="6" ref="I22:I28">G22-H22</f>
        <v>-608</v>
      </c>
      <c r="J22" s="415">
        <f aca="true" t="shared" si="7" ref="J22:J28">$F22*I22</f>
        <v>-30400</v>
      </c>
      <c r="K22" s="415">
        <f aca="true" t="shared" si="8" ref="K22:K28">J22/1000000</f>
        <v>-0.0304</v>
      </c>
      <c r="L22" s="440">
        <v>19424</v>
      </c>
      <c r="M22" s="330">
        <v>19247</v>
      </c>
      <c r="N22" s="412">
        <f aca="true" t="shared" si="9" ref="N22:N28">L22-M22</f>
        <v>177</v>
      </c>
      <c r="O22" s="412">
        <f aca="true" t="shared" si="10" ref="O22:O28">$F22*N22</f>
        <v>8850</v>
      </c>
      <c r="P22" s="412">
        <f aca="true" t="shared" si="11" ref="P22:P28">O22/1000000</f>
        <v>0.00885</v>
      </c>
      <c r="Q22" s="452"/>
    </row>
    <row r="23" spans="1:17" ht="13.5" customHeight="1">
      <c r="A23" s="154">
        <v>12</v>
      </c>
      <c r="B23" s="155" t="s">
        <v>191</v>
      </c>
      <c r="C23" s="156">
        <v>4865131</v>
      </c>
      <c r="D23" s="160" t="s">
        <v>12</v>
      </c>
      <c r="E23" s="248" t="s">
        <v>330</v>
      </c>
      <c r="F23" s="161">
        <v>75</v>
      </c>
      <c r="G23" s="440">
        <v>982150</v>
      </c>
      <c r="H23" s="330">
        <v>981112</v>
      </c>
      <c r="I23" s="466">
        <f t="shared" si="6"/>
        <v>1038</v>
      </c>
      <c r="J23" s="466">
        <f t="shared" si="7"/>
        <v>77850</v>
      </c>
      <c r="K23" s="466">
        <f t="shared" si="8"/>
        <v>0.07785</v>
      </c>
      <c r="L23" s="440">
        <v>22851</v>
      </c>
      <c r="M23" s="330">
        <v>22789</v>
      </c>
      <c r="N23" s="266">
        <f t="shared" si="9"/>
        <v>62</v>
      </c>
      <c r="O23" s="266">
        <f t="shared" si="10"/>
        <v>4650</v>
      </c>
      <c r="P23" s="266">
        <f t="shared" si="11"/>
        <v>0.00465</v>
      </c>
      <c r="Q23" s="452"/>
    </row>
    <row r="24" spans="1:17" ht="18" customHeight="1">
      <c r="A24" s="154">
        <v>13</v>
      </c>
      <c r="B24" s="158" t="s">
        <v>192</v>
      </c>
      <c r="C24" s="156">
        <v>4902512</v>
      </c>
      <c r="D24" s="160" t="s">
        <v>12</v>
      </c>
      <c r="E24" s="248" t="s">
        <v>330</v>
      </c>
      <c r="F24" s="161">
        <v>500</v>
      </c>
      <c r="G24" s="440">
        <v>999591</v>
      </c>
      <c r="H24" s="330">
        <v>999586</v>
      </c>
      <c r="I24" s="415">
        <f t="shared" si="6"/>
        <v>5</v>
      </c>
      <c r="J24" s="415">
        <f t="shared" si="7"/>
        <v>2500</v>
      </c>
      <c r="K24" s="415">
        <f t="shared" si="8"/>
        <v>0.0025</v>
      </c>
      <c r="L24" s="440">
        <v>5255</v>
      </c>
      <c r="M24" s="330">
        <v>5209</v>
      </c>
      <c r="N24" s="412">
        <f t="shared" si="9"/>
        <v>46</v>
      </c>
      <c r="O24" s="412">
        <f t="shared" si="10"/>
        <v>23000</v>
      </c>
      <c r="P24" s="412">
        <f t="shared" si="11"/>
        <v>0.023</v>
      </c>
      <c r="Q24" s="452"/>
    </row>
    <row r="25" spans="1:17" ht="18" customHeight="1">
      <c r="A25" s="154">
        <v>14</v>
      </c>
      <c r="B25" s="155" t="s">
        <v>193</v>
      </c>
      <c r="C25" s="156">
        <v>4865178</v>
      </c>
      <c r="D25" s="160" t="s">
        <v>12</v>
      </c>
      <c r="E25" s="248" t="s">
        <v>330</v>
      </c>
      <c r="F25" s="161">
        <v>375</v>
      </c>
      <c r="G25" s="440">
        <v>999031</v>
      </c>
      <c r="H25" s="330">
        <v>999128</v>
      </c>
      <c r="I25" s="415">
        <f t="shared" si="6"/>
        <v>-97</v>
      </c>
      <c r="J25" s="415">
        <f t="shared" si="7"/>
        <v>-36375</v>
      </c>
      <c r="K25" s="415">
        <f t="shared" si="8"/>
        <v>-0.036375</v>
      </c>
      <c r="L25" s="440">
        <v>7686</v>
      </c>
      <c r="M25" s="330">
        <v>7706</v>
      </c>
      <c r="N25" s="412">
        <f t="shared" si="9"/>
        <v>-20</v>
      </c>
      <c r="O25" s="412">
        <f t="shared" si="10"/>
        <v>-7500</v>
      </c>
      <c r="P25" s="412">
        <f t="shared" si="11"/>
        <v>-0.0075</v>
      </c>
      <c r="Q25" s="452"/>
    </row>
    <row r="26" spans="1:17" ht="18" customHeight="1">
      <c r="A26" s="154">
        <v>15</v>
      </c>
      <c r="B26" s="155" t="s">
        <v>194</v>
      </c>
      <c r="C26" s="156">
        <v>4865128</v>
      </c>
      <c r="D26" s="160" t="s">
        <v>12</v>
      </c>
      <c r="E26" s="248" t="s">
        <v>330</v>
      </c>
      <c r="F26" s="161">
        <v>100</v>
      </c>
      <c r="G26" s="440">
        <v>982241</v>
      </c>
      <c r="H26" s="330">
        <v>982782</v>
      </c>
      <c r="I26" s="415">
        <f t="shared" si="6"/>
        <v>-541</v>
      </c>
      <c r="J26" s="415">
        <f t="shared" si="7"/>
        <v>-54100</v>
      </c>
      <c r="K26" s="415">
        <f t="shared" si="8"/>
        <v>-0.0541</v>
      </c>
      <c r="L26" s="440">
        <v>340429</v>
      </c>
      <c r="M26" s="330">
        <v>340325</v>
      </c>
      <c r="N26" s="412">
        <f t="shared" si="9"/>
        <v>104</v>
      </c>
      <c r="O26" s="412">
        <f t="shared" si="10"/>
        <v>10400</v>
      </c>
      <c r="P26" s="412">
        <f t="shared" si="11"/>
        <v>0.0104</v>
      </c>
      <c r="Q26" s="452" t="s">
        <v>473</v>
      </c>
    </row>
    <row r="27" spans="1:17" ht="18" customHeight="1">
      <c r="A27" s="154"/>
      <c r="B27" s="155"/>
      <c r="C27" s="156">
        <v>4865118</v>
      </c>
      <c r="D27" s="160" t="s">
        <v>12</v>
      </c>
      <c r="E27" s="248" t="s">
        <v>330</v>
      </c>
      <c r="F27" s="161">
        <v>100</v>
      </c>
      <c r="G27" s="440">
        <v>991230</v>
      </c>
      <c r="H27" s="330">
        <v>991226</v>
      </c>
      <c r="I27" s="415">
        <f>G27-H27</f>
        <v>4</v>
      </c>
      <c r="J27" s="415">
        <f>$F27*I27</f>
        <v>400</v>
      </c>
      <c r="K27" s="415">
        <f>J27/1000000</f>
        <v>0.0004</v>
      </c>
      <c r="L27" s="440">
        <v>21496</v>
      </c>
      <c r="M27" s="330">
        <v>21493</v>
      </c>
      <c r="N27" s="412">
        <f>L27-M27</f>
        <v>3</v>
      </c>
      <c r="O27" s="412">
        <f>$F27*N27</f>
        <v>300</v>
      </c>
      <c r="P27" s="412">
        <f>O27/1000000</f>
        <v>0.0003</v>
      </c>
      <c r="Q27" s="452" t="s">
        <v>472</v>
      </c>
    </row>
    <row r="28" spans="1:17" ht="18" customHeight="1">
      <c r="A28" s="154">
        <v>16</v>
      </c>
      <c r="B28" s="155" t="s">
        <v>195</v>
      </c>
      <c r="C28" s="156">
        <v>4865159</v>
      </c>
      <c r="D28" s="157" t="s">
        <v>12</v>
      </c>
      <c r="E28" s="248" t="s">
        <v>330</v>
      </c>
      <c r="F28" s="161">
        <v>75</v>
      </c>
      <c r="G28" s="440">
        <v>5211</v>
      </c>
      <c r="H28" s="330">
        <v>4601</v>
      </c>
      <c r="I28" s="415">
        <f t="shared" si="6"/>
        <v>610</v>
      </c>
      <c r="J28" s="415">
        <f t="shared" si="7"/>
        <v>45750</v>
      </c>
      <c r="K28" s="415">
        <f t="shared" si="8"/>
        <v>0.04575</v>
      </c>
      <c r="L28" s="440">
        <v>36771</v>
      </c>
      <c r="M28" s="330">
        <v>36312</v>
      </c>
      <c r="N28" s="412">
        <f t="shared" si="9"/>
        <v>459</v>
      </c>
      <c r="O28" s="412">
        <f t="shared" si="10"/>
        <v>34425</v>
      </c>
      <c r="P28" s="412">
        <f t="shared" si="11"/>
        <v>0.034425</v>
      </c>
      <c r="Q28" s="452"/>
    </row>
    <row r="29" spans="1:17" ht="18" customHeight="1">
      <c r="A29" s="154">
        <v>17</v>
      </c>
      <c r="B29" s="155" t="s">
        <v>196</v>
      </c>
      <c r="C29" s="156">
        <v>4865122</v>
      </c>
      <c r="D29" s="160" t="s">
        <v>12</v>
      </c>
      <c r="E29" s="248" t="s">
        <v>330</v>
      </c>
      <c r="F29" s="161">
        <v>100</v>
      </c>
      <c r="G29" s="440">
        <v>8121</v>
      </c>
      <c r="H29" s="330">
        <v>7965</v>
      </c>
      <c r="I29" s="415">
        <f>G29-H29</f>
        <v>156</v>
      </c>
      <c r="J29" s="415">
        <f>$F29*I29</f>
        <v>15600</v>
      </c>
      <c r="K29" s="415">
        <f>J29/1000000</f>
        <v>0.0156</v>
      </c>
      <c r="L29" s="440">
        <v>1376</v>
      </c>
      <c r="M29" s="330">
        <v>1311</v>
      </c>
      <c r="N29" s="412">
        <f>L29-M29</f>
        <v>65</v>
      </c>
      <c r="O29" s="412">
        <f>$F29*N29</f>
        <v>6500</v>
      </c>
      <c r="P29" s="412">
        <f>O29/1000000</f>
        <v>0.0065</v>
      </c>
      <c r="Q29" s="482"/>
    </row>
    <row r="30" spans="1:17" ht="18" customHeight="1">
      <c r="A30" s="154"/>
      <c r="B30" s="163" t="s">
        <v>197</v>
      </c>
      <c r="C30" s="156"/>
      <c r="D30" s="160"/>
      <c r="E30" s="248"/>
      <c r="F30" s="161"/>
      <c r="G30" s="101"/>
      <c r="H30" s="388"/>
      <c r="I30" s="415"/>
      <c r="J30" s="415"/>
      <c r="K30" s="415"/>
      <c r="L30" s="389"/>
      <c r="M30" s="388"/>
      <c r="N30" s="412"/>
      <c r="O30" s="412"/>
      <c r="P30" s="412"/>
      <c r="Q30" s="452"/>
    </row>
    <row r="31" spans="1:17" ht="18" customHeight="1">
      <c r="A31" s="154">
        <v>19</v>
      </c>
      <c r="B31" s="155" t="s">
        <v>198</v>
      </c>
      <c r="C31" s="156">
        <v>4865037</v>
      </c>
      <c r="D31" s="160" t="s">
        <v>12</v>
      </c>
      <c r="E31" s="248" t="s">
        <v>330</v>
      </c>
      <c r="F31" s="161">
        <v>1000</v>
      </c>
      <c r="G31" s="440">
        <v>996626</v>
      </c>
      <c r="H31" s="330">
        <v>996694</v>
      </c>
      <c r="I31" s="415">
        <f>G31-H31</f>
        <v>-68</v>
      </c>
      <c r="J31" s="415">
        <f>$F31*I31</f>
        <v>-68000</v>
      </c>
      <c r="K31" s="415">
        <f>J31/1000000</f>
        <v>-0.068</v>
      </c>
      <c r="L31" s="440">
        <v>102130</v>
      </c>
      <c r="M31" s="330">
        <v>102135</v>
      </c>
      <c r="N31" s="412">
        <f>L31-M31</f>
        <v>-5</v>
      </c>
      <c r="O31" s="412">
        <f>$F31*N31</f>
        <v>-5000</v>
      </c>
      <c r="P31" s="412">
        <f>O31/1000000</f>
        <v>-0.005</v>
      </c>
      <c r="Q31" s="452"/>
    </row>
    <row r="32" spans="1:17" ht="18" customHeight="1">
      <c r="A32" s="154">
        <v>20</v>
      </c>
      <c r="B32" s="155" t="s">
        <v>199</v>
      </c>
      <c r="C32" s="156">
        <v>4865000</v>
      </c>
      <c r="D32" s="160" t="s">
        <v>12</v>
      </c>
      <c r="E32" s="248" t="s">
        <v>330</v>
      </c>
      <c r="F32" s="161">
        <v>1000</v>
      </c>
      <c r="G32" s="440">
        <v>996033</v>
      </c>
      <c r="H32" s="330">
        <v>996158</v>
      </c>
      <c r="I32" s="415">
        <f>G32-H32</f>
        <v>-125</v>
      </c>
      <c r="J32" s="415">
        <f>$F32*I32</f>
        <v>-125000</v>
      </c>
      <c r="K32" s="415">
        <f>J32/1000000</f>
        <v>-0.125</v>
      </c>
      <c r="L32" s="440">
        <v>2</v>
      </c>
      <c r="M32" s="330">
        <v>15</v>
      </c>
      <c r="N32" s="412">
        <f>L32-M32</f>
        <v>-13</v>
      </c>
      <c r="O32" s="412">
        <f>$F32*N32</f>
        <v>-13000</v>
      </c>
      <c r="P32" s="412">
        <f>O32/1000000</f>
        <v>-0.013</v>
      </c>
      <c r="Q32" s="773"/>
    </row>
    <row r="33" spans="1:17" ht="18" customHeight="1">
      <c r="A33" s="154">
        <v>21</v>
      </c>
      <c r="B33" s="155" t="s">
        <v>200</v>
      </c>
      <c r="C33" s="156">
        <v>4865039</v>
      </c>
      <c r="D33" s="160" t="s">
        <v>12</v>
      </c>
      <c r="E33" s="248" t="s">
        <v>330</v>
      </c>
      <c r="F33" s="161">
        <v>1000</v>
      </c>
      <c r="G33" s="440">
        <v>985788</v>
      </c>
      <c r="H33" s="330">
        <v>985891</v>
      </c>
      <c r="I33" s="415">
        <f>G33-H33</f>
        <v>-103</v>
      </c>
      <c r="J33" s="415">
        <f>$F33*I33</f>
        <v>-103000</v>
      </c>
      <c r="K33" s="415">
        <f>J33/1000000</f>
        <v>-0.103</v>
      </c>
      <c r="L33" s="440">
        <v>143900</v>
      </c>
      <c r="M33" s="330">
        <v>143913</v>
      </c>
      <c r="N33" s="412">
        <f>L33-M33</f>
        <v>-13</v>
      </c>
      <c r="O33" s="412">
        <f>$F33*N33</f>
        <v>-13000</v>
      </c>
      <c r="P33" s="412">
        <f>O33/1000000</f>
        <v>-0.013</v>
      </c>
      <c r="Q33" s="452"/>
    </row>
    <row r="34" spans="1:17" ht="18" customHeight="1">
      <c r="A34" s="154">
        <v>22</v>
      </c>
      <c r="B34" s="158" t="s">
        <v>201</v>
      </c>
      <c r="C34" s="353">
        <v>5295158</v>
      </c>
      <c r="D34" s="160" t="s">
        <v>12</v>
      </c>
      <c r="E34" s="248" t="s">
        <v>330</v>
      </c>
      <c r="F34" s="359">
        <v>800</v>
      </c>
      <c r="G34" s="440">
        <v>8813</v>
      </c>
      <c r="H34" s="466">
        <v>8894</v>
      </c>
      <c r="I34" s="266">
        <f>G34-H34</f>
        <v>-81</v>
      </c>
      <c r="J34" s="266">
        <f>$F34*I34</f>
        <v>-64800</v>
      </c>
      <c r="K34" s="266">
        <f>J34/1000000</f>
        <v>-0.0648</v>
      </c>
      <c r="L34" s="440">
        <v>19566</v>
      </c>
      <c r="M34" s="466">
        <v>19566</v>
      </c>
      <c r="N34" s="330">
        <f>L34-M34</f>
        <v>0</v>
      </c>
      <c r="O34" s="330">
        <f>$F34*N34</f>
        <v>0</v>
      </c>
      <c r="P34" s="330">
        <f>O34/1000000</f>
        <v>0</v>
      </c>
      <c r="Q34" s="482" t="s">
        <v>472</v>
      </c>
    </row>
    <row r="35" spans="1:17" ht="14.25" customHeight="1">
      <c r="A35" s="154"/>
      <c r="B35" s="158"/>
      <c r="C35" s="156">
        <v>4864885</v>
      </c>
      <c r="D35" s="160" t="s">
        <v>12</v>
      </c>
      <c r="E35" s="248" t="s">
        <v>330</v>
      </c>
      <c r="F35" s="359">
        <v>2500</v>
      </c>
      <c r="G35" s="440">
        <v>0</v>
      </c>
      <c r="H35" s="466">
        <v>0</v>
      </c>
      <c r="I35" s="266">
        <f>G35-H35</f>
        <v>0</v>
      </c>
      <c r="J35" s="266">
        <f>$F35*I35</f>
        <v>0</v>
      </c>
      <c r="K35" s="266">
        <f>J35/1000000</f>
        <v>0</v>
      </c>
      <c r="L35" s="440">
        <v>4</v>
      </c>
      <c r="M35" s="466">
        <v>0</v>
      </c>
      <c r="N35" s="330">
        <f>L35-M35</f>
        <v>4</v>
      </c>
      <c r="O35" s="412">
        <f>$F35*N35</f>
        <v>10000</v>
      </c>
      <c r="P35" s="798">
        <f>O35/1000000</f>
        <v>0.01</v>
      </c>
      <c r="Q35" s="482" t="s">
        <v>476</v>
      </c>
    </row>
    <row r="36" spans="1:17" ht="15" customHeight="1">
      <c r="A36" s="154"/>
      <c r="B36" s="163"/>
      <c r="D36" s="160"/>
      <c r="E36" s="248"/>
      <c r="F36" s="161"/>
      <c r="G36" s="101"/>
      <c r="H36" s="388"/>
      <c r="I36" s="415"/>
      <c r="J36" s="415"/>
      <c r="K36" s="609">
        <f>SUM(K31:K34)</f>
        <v>-0.3608</v>
      </c>
      <c r="L36" s="389"/>
      <c r="M36" s="388"/>
      <c r="N36" s="412"/>
      <c r="O36" s="412"/>
      <c r="P36" s="610">
        <f>SUM(P31:P34)</f>
        <v>-0.031</v>
      </c>
      <c r="Q36" s="452"/>
    </row>
    <row r="37" spans="1:17" ht="18" customHeight="1">
      <c r="A37" s="154"/>
      <c r="B37" s="162" t="s">
        <v>116</v>
      </c>
      <c r="C37" s="156"/>
      <c r="D37" s="157"/>
      <c r="E37" s="248"/>
      <c r="F37" s="161"/>
      <c r="G37" s="101"/>
      <c r="H37" s="388"/>
      <c r="I37" s="415"/>
      <c r="J37" s="415"/>
      <c r="K37" s="415"/>
      <c r="L37" s="389"/>
      <c r="M37" s="388"/>
      <c r="N37" s="412"/>
      <c r="O37" s="412"/>
      <c r="P37" s="412"/>
      <c r="Q37" s="452"/>
    </row>
    <row r="38" spans="1:17" ht="18" customHeight="1">
      <c r="A38" s="154">
        <v>23</v>
      </c>
      <c r="B38" s="692" t="s">
        <v>381</v>
      </c>
      <c r="C38" s="156">
        <v>4864955</v>
      </c>
      <c r="D38" s="155" t="s">
        <v>12</v>
      </c>
      <c r="E38" s="155" t="s">
        <v>330</v>
      </c>
      <c r="F38" s="161">
        <v>1000</v>
      </c>
      <c r="G38" s="440">
        <v>997614</v>
      </c>
      <c r="H38" s="330">
        <v>997755</v>
      </c>
      <c r="I38" s="415">
        <f>G38-H38</f>
        <v>-141</v>
      </c>
      <c r="J38" s="415">
        <f>$F38*I38</f>
        <v>-141000</v>
      </c>
      <c r="K38" s="415">
        <f>J38/1000000</f>
        <v>-0.141</v>
      </c>
      <c r="L38" s="440">
        <v>1869</v>
      </c>
      <c r="M38" s="330">
        <v>1869</v>
      </c>
      <c r="N38" s="412">
        <f>L38-M38</f>
        <v>0</v>
      </c>
      <c r="O38" s="412">
        <f>$F38*N38</f>
        <v>0</v>
      </c>
      <c r="P38" s="412">
        <f>O38/1000000</f>
        <v>0</v>
      </c>
      <c r="Q38" s="690"/>
    </row>
    <row r="39" spans="1:17" ht="18">
      <c r="A39" s="154">
        <v>24</v>
      </c>
      <c r="B39" s="155" t="s">
        <v>176</v>
      </c>
      <c r="C39" s="156">
        <v>4864820</v>
      </c>
      <c r="D39" s="160" t="s">
        <v>12</v>
      </c>
      <c r="E39" s="248" t="s">
        <v>330</v>
      </c>
      <c r="F39" s="161">
        <v>160</v>
      </c>
      <c r="G39" s="440">
        <v>9103</v>
      </c>
      <c r="H39" s="330">
        <v>8984</v>
      </c>
      <c r="I39" s="415">
        <f>G39-H39</f>
        <v>119</v>
      </c>
      <c r="J39" s="415">
        <f>$F39*I39</f>
        <v>19040</v>
      </c>
      <c r="K39" s="415">
        <f>J39/1000000</f>
        <v>0.01904</v>
      </c>
      <c r="L39" s="440">
        <v>10885</v>
      </c>
      <c r="M39" s="330">
        <v>10782</v>
      </c>
      <c r="N39" s="412">
        <f>L39-M39</f>
        <v>103</v>
      </c>
      <c r="O39" s="412">
        <f>$F39*N39</f>
        <v>16480</v>
      </c>
      <c r="P39" s="412">
        <f>O39/1000000</f>
        <v>0.01648</v>
      </c>
      <c r="Q39" s="449"/>
    </row>
    <row r="40" spans="1:17" ht="18" customHeight="1">
      <c r="A40" s="154">
        <v>25</v>
      </c>
      <c r="B40" s="158" t="s">
        <v>177</v>
      </c>
      <c r="C40" s="156">
        <v>4864811</v>
      </c>
      <c r="D40" s="160" t="s">
        <v>12</v>
      </c>
      <c r="E40" s="248" t="s">
        <v>330</v>
      </c>
      <c r="F40" s="161">
        <v>200</v>
      </c>
      <c r="G40" s="440">
        <v>2930</v>
      </c>
      <c r="H40" s="330">
        <v>2761</v>
      </c>
      <c r="I40" s="415">
        <f>G40-H40</f>
        <v>169</v>
      </c>
      <c r="J40" s="415">
        <f>$F40*I40</f>
        <v>33800</v>
      </c>
      <c r="K40" s="415">
        <f>J40/1000000</f>
        <v>0.0338</v>
      </c>
      <c r="L40" s="440">
        <v>2844</v>
      </c>
      <c r="M40" s="330">
        <v>2841</v>
      </c>
      <c r="N40" s="412">
        <f>L40-M40</f>
        <v>3</v>
      </c>
      <c r="O40" s="412">
        <f>$F40*N40</f>
        <v>600</v>
      </c>
      <c r="P40" s="412">
        <f>O40/1000000</f>
        <v>0.0006</v>
      </c>
      <c r="Q40" s="459"/>
    </row>
    <row r="41" spans="1:17" ht="18" customHeight="1">
      <c r="A41" s="154">
        <v>26</v>
      </c>
      <c r="B41" s="158" t="s">
        <v>389</v>
      </c>
      <c r="C41" s="156">
        <v>4864961</v>
      </c>
      <c r="D41" s="160" t="s">
        <v>12</v>
      </c>
      <c r="E41" s="248" t="s">
        <v>330</v>
      </c>
      <c r="F41" s="161">
        <v>1000</v>
      </c>
      <c r="G41" s="440">
        <v>989370</v>
      </c>
      <c r="H41" s="330">
        <v>990115</v>
      </c>
      <c r="I41" s="466">
        <f>G41-H41</f>
        <v>-745</v>
      </c>
      <c r="J41" s="466">
        <f>$F41*I41</f>
        <v>-745000</v>
      </c>
      <c r="K41" s="466">
        <f>J41/1000000</f>
        <v>-0.745</v>
      </c>
      <c r="L41" s="440">
        <v>999555</v>
      </c>
      <c r="M41" s="330">
        <v>999555</v>
      </c>
      <c r="N41" s="266">
        <f>L41-M41</f>
        <v>0</v>
      </c>
      <c r="O41" s="266">
        <f>$F41*N41</f>
        <v>0</v>
      </c>
      <c r="P41" s="266">
        <f>O41/1000000</f>
        <v>0</v>
      </c>
      <c r="Q41" s="449"/>
    </row>
    <row r="42" spans="1:17" ht="18" customHeight="1">
      <c r="A42" s="154"/>
      <c r="B42" s="163" t="s">
        <v>181</v>
      </c>
      <c r="C42" s="156"/>
      <c r="D42" s="160"/>
      <c r="E42" s="248"/>
      <c r="F42" s="161"/>
      <c r="G42" s="101"/>
      <c r="H42" s="388"/>
      <c r="I42" s="415"/>
      <c r="J42" s="415"/>
      <c r="K42" s="415"/>
      <c r="L42" s="389"/>
      <c r="M42" s="388"/>
      <c r="N42" s="412"/>
      <c r="O42" s="412"/>
      <c r="P42" s="412"/>
      <c r="Q42" s="483"/>
    </row>
    <row r="43" spans="1:17" ht="17.25" customHeight="1">
      <c r="A43" s="154">
        <v>27</v>
      </c>
      <c r="B43" s="155" t="s">
        <v>380</v>
      </c>
      <c r="C43" s="156">
        <v>4864892</v>
      </c>
      <c r="D43" s="160" t="s">
        <v>12</v>
      </c>
      <c r="E43" s="248" t="s">
        <v>330</v>
      </c>
      <c r="F43" s="161">
        <v>-500</v>
      </c>
      <c r="G43" s="329">
        <v>998691</v>
      </c>
      <c r="H43" s="330">
        <v>998691</v>
      </c>
      <c r="I43" s="415">
        <f>G43-H43</f>
        <v>0</v>
      </c>
      <c r="J43" s="415">
        <f>$F43*I43</f>
        <v>0</v>
      </c>
      <c r="K43" s="415">
        <f>J43/1000000</f>
        <v>0</v>
      </c>
      <c r="L43" s="329">
        <v>16662</v>
      </c>
      <c r="M43" s="330">
        <v>16662</v>
      </c>
      <c r="N43" s="412">
        <f>L43-M43</f>
        <v>0</v>
      </c>
      <c r="O43" s="412">
        <f>$F43*N43</f>
        <v>0</v>
      </c>
      <c r="P43" s="412">
        <f>O43/1000000</f>
        <v>0</v>
      </c>
      <c r="Q43" s="483"/>
    </row>
    <row r="44" spans="1:17" ht="17.25" customHeight="1">
      <c r="A44" s="154">
        <v>28</v>
      </c>
      <c r="B44" s="155" t="s">
        <v>383</v>
      </c>
      <c r="C44" s="156">
        <v>4865048</v>
      </c>
      <c r="D44" s="160" t="s">
        <v>12</v>
      </c>
      <c r="E44" s="248" t="s">
        <v>330</v>
      </c>
      <c r="F44" s="159">
        <v>-250</v>
      </c>
      <c r="G44" s="329">
        <v>999862</v>
      </c>
      <c r="H44" s="330">
        <v>999862</v>
      </c>
      <c r="I44" s="466">
        <f>G44-H44</f>
        <v>0</v>
      </c>
      <c r="J44" s="466">
        <f>$F44*I44</f>
        <v>0</v>
      </c>
      <c r="K44" s="466">
        <f>J44/1000000</f>
        <v>0</v>
      </c>
      <c r="L44" s="329">
        <v>999849</v>
      </c>
      <c r="M44" s="330">
        <v>999849</v>
      </c>
      <c r="N44" s="266">
        <f>L44-M44</f>
        <v>0</v>
      </c>
      <c r="O44" s="266">
        <f>$F44*N44</f>
        <v>0</v>
      </c>
      <c r="P44" s="266">
        <f>O44/1000000</f>
        <v>0</v>
      </c>
      <c r="Q44" s="483"/>
    </row>
    <row r="45" spans="1:17" ht="17.25" customHeight="1">
      <c r="A45" s="154">
        <v>29</v>
      </c>
      <c r="B45" s="155" t="s">
        <v>116</v>
      </c>
      <c r="C45" s="156">
        <v>4902508</v>
      </c>
      <c r="D45" s="160" t="s">
        <v>12</v>
      </c>
      <c r="E45" s="248" t="s">
        <v>330</v>
      </c>
      <c r="F45" s="156">
        <v>-833.33</v>
      </c>
      <c r="G45" s="329">
        <v>999906</v>
      </c>
      <c r="H45" s="330">
        <v>1000002</v>
      </c>
      <c r="I45" s="415">
        <f>G45-H45</f>
        <v>-96</v>
      </c>
      <c r="J45" s="415">
        <f>$F45*I45</f>
        <v>79999.68000000001</v>
      </c>
      <c r="K45" s="415">
        <f>J45/1000000</f>
        <v>0.07999968</v>
      </c>
      <c r="L45" s="329">
        <v>999572</v>
      </c>
      <c r="M45" s="330">
        <v>999580</v>
      </c>
      <c r="N45" s="412">
        <f>L45-M45</f>
        <v>-8</v>
      </c>
      <c r="O45" s="412">
        <f>$F45*N45</f>
        <v>6666.64</v>
      </c>
      <c r="P45" s="412">
        <f>O45/1000000</f>
        <v>0.006666640000000001</v>
      </c>
      <c r="Q45" s="483"/>
    </row>
    <row r="46" spans="1:17" ht="11.25" customHeight="1" thickBot="1">
      <c r="A46" s="154"/>
      <c r="B46" s="443"/>
      <c r="C46" s="443"/>
      <c r="D46" s="443"/>
      <c r="E46" s="443"/>
      <c r="F46" s="169"/>
      <c r="G46" s="170"/>
      <c r="H46" s="443"/>
      <c r="I46" s="443"/>
      <c r="J46" s="443"/>
      <c r="K46" s="169"/>
      <c r="L46" s="170"/>
      <c r="M46" s="443"/>
      <c r="N46" s="443"/>
      <c r="O46" s="443"/>
      <c r="P46" s="169"/>
      <c r="Q46" s="170"/>
    </row>
    <row r="47" spans="1:17" ht="18" customHeight="1" thickTop="1">
      <c r="A47" s="153"/>
      <c r="B47" s="155"/>
      <c r="C47" s="156"/>
      <c r="D47" s="157"/>
      <c r="E47" s="248"/>
      <c r="F47" s="156"/>
      <c r="G47" s="156"/>
      <c r="H47" s="388"/>
      <c r="I47" s="388"/>
      <c r="J47" s="388"/>
      <c r="K47" s="388"/>
      <c r="L47" s="498"/>
      <c r="M47" s="388"/>
      <c r="N47" s="388"/>
      <c r="O47" s="388"/>
      <c r="P47" s="388"/>
      <c r="Q47" s="460"/>
    </row>
    <row r="48" spans="1:17" ht="21" customHeight="1" thickBot="1">
      <c r="A48" s="173"/>
      <c r="B48" s="390"/>
      <c r="C48" s="167"/>
      <c r="D48" s="168"/>
      <c r="E48" s="166"/>
      <c r="F48" s="167"/>
      <c r="G48" s="167"/>
      <c r="H48" s="499"/>
      <c r="I48" s="499"/>
      <c r="J48" s="499"/>
      <c r="K48" s="499"/>
      <c r="L48" s="499"/>
      <c r="M48" s="499"/>
      <c r="N48" s="499"/>
      <c r="O48" s="499"/>
      <c r="P48" s="499"/>
      <c r="Q48" s="500" t="str">
        <f>NDPL!Q1</f>
        <v>APRIL-2019</v>
      </c>
    </row>
    <row r="49" spans="1:17" ht="21.75" customHeight="1" thickTop="1">
      <c r="A49" s="151"/>
      <c r="B49" s="393" t="s">
        <v>332</v>
      </c>
      <c r="C49" s="156"/>
      <c r="D49" s="157"/>
      <c r="E49" s="248"/>
      <c r="F49" s="156"/>
      <c r="G49" s="394"/>
      <c r="H49" s="388"/>
      <c r="I49" s="388"/>
      <c r="J49" s="388"/>
      <c r="K49" s="388"/>
      <c r="L49" s="394"/>
      <c r="M49" s="388"/>
      <c r="N49" s="388"/>
      <c r="O49" s="388"/>
      <c r="P49" s="501"/>
      <c r="Q49" s="502"/>
    </row>
    <row r="50" spans="1:17" ht="21" customHeight="1">
      <c r="A50" s="154"/>
      <c r="B50" s="442" t="s">
        <v>373</v>
      </c>
      <c r="C50" s="156"/>
      <c r="D50" s="157"/>
      <c r="E50" s="248"/>
      <c r="F50" s="156"/>
      <c r="G50" s="101"/>
      <c r="H50" s="388"/>
      <c r="I50" s="388"/>
      <c r="J50" s="388"/>
      <c r="K50" s="388"/>
      <c r="L50" s="101"/>
      <c r="M50" s="388"/>
      <c r="N50" s="388"/>
      <c r="O50" s="388"/>
      <c r="P50" s="388"/>
      <c r="Q50" s="503"/>
    </row>
    <row r="51" spans="1:17" ht="18">
      <c r="A51" s="154">
        <v>30</v>
      </c>
      <c r="B51" s="155" t="s">
        <v>374</v>
      </c>
      <c r="C51" s="156">
        <v>4864910</v>
      </c>
      <c r="D51" s="160" t="s">
        <v>12</v>
      </c>
      <c r="E51" s="248" t="s">
        <v>330</v>
      </c>
      <c r="F51" s="156">
        <v>-1000</v>
      </c>
      <c r="G51" s="440">
        <v>998405</v>
      </c>
      <c r="H51" s="330">
        <v>998881</v>
      </c>
      <c r="I51" s="412">
        <f>G51-H51</f>
        <v>-476</v>
      </c>
      <c r="J51" s="412">
        <f>$F51*I51</f>
        <v>476000</v>
      </c>
      <c r="K51" s="412">
        <f>J51/1000000</f>
        <v>0.476</v>
      </c>
      <c r="L51" s="440">
        <v>994496</v>
      </c>
      <c r="M51" s="330">
        <v>994496</v>
      </c>
      <c r="N51" s="412">
        <f>L51-M51</f>
        <v>0</v>
      </c>
      <c r="O51" s="412">
        <f>$F51*N51</f>
        <v>0</v>
      </c>
      <c r="P51" s="412">
        <f>O51/1000000</f>
        <v>0</v>
      </c>
      <c r="Q51" s="504"/>
    </row>
    <row r="52" spans="1:17" ht="18">
      <c r="A52" s="154">
        <v>31</v>
      </c>
      <c r="B52" s="155" t="s">
        <v>385</v>
      </c>
      <c r="C52" s="156">
        <v>4864902</v>
      </c>
      <c r="D52" s="160" t="s">
        <v>12</v>
      </c>
      <c r="E52" s="248" t="s">
        <v>330</v>
      </c>
      <c r="F52" s="156">
        <v>-1000</v>
      </c>
      <c r="G52" s="440">
        <v>979895</v>
      </c>
      <c r="H52" s="330">
        <v>980258</v>
      </c>
      <c r="I52" s="272">
        <f>G52-H52</f>
        <v>-363</v>
      </c>
      <c r="J52" s="272">
        <f>$F52*I52</f>
        <v>363000</v>
      </c>
      <c r="K52" s="272">
        <f>J52/1000000</f>
        <v>0.363</v>
      </c>
      <c r="L52" s="440">
        <v>993366</v>
      </c>
      <c r="M52" s="330">
        <v>993366</v>
      </c>
      <c r="N52" s="272">
        <f>L52-M52</f>
        <v>0</v>
      </c>
      <c r="O52" s="272">
        <f>$F52*N52</f>
        <v>0</v>
      </c>
      <c r="P52" s="272">
        <f>O52/1000000</f>
        <v>0</v>
      </c>
      <c r="Q52" s="504"/>
    </row>
    <row r="53" spans="1:17" ht="18">
      <c r="A53" s="154"/>
      <c r="B53" s="155"/>
      <c r="C53" s="156">
        <v>4864940</v>
      </c>
      <c r="D53" s="160" t="s">
        <v>12</v>
      </c>
      <c r="E53" s="248" t="s">
        <v>330</v>
      </c>
      <c r="F53" s="156">
        <v>-1000</v>
      </c>
      <c r="G53" s="440">
        <v>999939</v>
      </c>
      <c r="H53" s="330">
        <v>1000000</v>
      </c>
      <c r="I53" s="272">
        <f>G53-H53</f>
        <v>-61</v>
      </c>
      <c r="J53" s="272">
        <f>$F53*I53</f>
        <v>61000</v>
      </c>
      <c r="K53" s="272">
        <f>J53/1000000</f>
        <v>0.061</v>
      </c>
      <c r="L53" s="440">
        <v>999999</v>
      </c>
      <c r="M53" s="330">
        <v>1000000</v>
      </c>
      <c r="N53" s="272">
        <f>L53-M53</f>
        <v>-1</v>
      </c>
      <c r="O53" s="272">
        <f>$F53*N53</f>
        <v>1000</v>
      </c>
      <c r="P53" s="272">
        <f>O53/1000000</f>
        <v>0.001</v>
      </c>
      <c r="Q53" s="504" t="s">
        <v>470</v>
      </c>
    </row>
    <row r="54" spans="1:17" ht="18">
      <c r="A54" s="154"/>
      <c r="B54" s="442" t="s">
        <v>377</v>
      </c>
      <c r="C54" s="156"/>
      <c r="D54" s="160"/>
      <c r="E54" s="248"/>
      <c r="F54" s="156"/>
      <c r="G54" s="329"/>
      <c r="H54" s="330"/>
      <c r="I54" s="412"/>
      <c r="J54" s="412"/>
      <c r="K54" s="412"/>
      <c r="L54" s="329"/>
      <c r="M54" s="330"/>
      <c r="N54" s="412"/>
      <c r="O54" s="412"/>
      <c r="P54" s="412"/>
      <c r="Q54" s="504"/>
    </row>
    <row r="55" spans="1:17" ht="18">
      <c r="A55" s="154">
        <v>32</v>
      </c>
      <c r="B55" s="155" t="s">
        <v>374</v>
      </c>
      <c r="C55" s="156">
        <v>4864891</v>
      </c>
      <c r="D55" s="160" t="s">
        <v>12</v>
      </c>
      <c r="E55" s="248" t="s">
        <v>330</v>
      </c>
      <c r="F55" s="156">
        <v>-2000</v>
      </c>
      <c r="G55" s="440">
        <v>997645</v>
      </c>
      <c r="H55" s="330">
        <v>997834</v>
      </c>
      <c r="I55" s="412">
        <f>G55-H55</f>
        <v>-189</v>
      </c>
      <c r="J55" s="412">
        <f>$F55*I55</f>
        <v>378000</v>
      </c>
      <c r="K55" s="412">
        <f>J55/1000000</f>
        <v>0.378</v>
      </c>
      <c r="L55" s="440">
        <v>998656</v>
      </c>
      <c r="M55" s="330">
        <v>998656</v>
      </c>
      <c r="N55" s="412">
        <f>L55-M55</f>
        <v>0</v>
      </c>
      <c r="O55" s="412">
        <f>$F55*N55</f>
        <v>0</v>
      </c>
      <c r="P55" s="412">
        <f>O55/1000000</f>
        <v>0</v>
      </c>
      <c r="Q55" s="504"/>
    </row>
    <row r="56" spans="1:17" ht="18">
      <c r="A56" s="154">
        <v>33</v>
      </c>
      <c r="B56" s="155" t="s">
        <v>385</v>
      </c>
      <c r="C56" s="156">
        <v>4864912</v>
      </c>
      <c r="D56" s="160" t="s">
        <v>12</v>
      </c>
      <c r="E56" s="248" t="s">
        <v>330</v>
      </c>
      <c r="F56" s="156">
        <v>-1000</v>
      </c>
      <c r="G56" s="440">
        <v>999300</v>
      </c>
      <c r="H56" s="330">
        <v>999674</v>
      </c>
      <c r="I56" s="412">
        <f>G56-H56</f>
        <v>-374</v>
      </c>
      <c r="J56" s="412">
        <f>$F56*I56</f>
        <v>374000</v>
      </c>
      <c r="K56" s="412">
        <f>J56/1000000</f>
        <v>0.374</v>
      </c>
      <c r="L56" s="440">
        <v>999999</v>
      </c>
      <c r="M56" s="330">
        <v>1000000</v>
      </c>
      <c r="N56" s="412">
        <f>L56-M56</f>
        <v>-1</v>
      </c>
      <c r="O56" s="412">
        <f>$F56*N56</f>
        <v>1000</v>
      </c>
      <c r="P56" s="412">
        <f>O56/1000000</f>
        <v>0.001</v>
      </c>
      <c r="Q56" s="504"/>
    </row>
    <row r="57" spans="1:17" ht="18" customHeight="1">
      <c r="A57" s="154"/>
      <c r="B57" s="162" t="s">
        <v>182</v>
      </c>
      <c r="C57" s="156"/>
      <c r="D57" s="157"/>
      <c r="E57" s="248"/>
      <c r="F57" s="161"/>
      <c r="G57" s="101"/>
      <c r="H57" s="388"/>
      <c r="I57" s="388"/>
      <c r="J57" s="388"/>
      <c r="K57" s="388"/>
      <c r="L57" s="389"/>
      <c r="M57" s="388"/>
      <c r="N57" s="388"/>
      <c r="O57" s="388"/>
      <c r="P57" s="388"/>
      <c r="Q57" s="452"/>
    </row>
    <row r="58" spans="1:17" ht="18">
      <c r="A58" s="154">
        <v>34</v>
      </c>
      <c r="B58" s="164" t="s">
        <v>203</v>
      </c>
      <c r="C58" s="156">
        <v>4865133</v>
      </c>
      <c r="D58" s="160" t="s">
        <v>12</v>
      </c>
      <c r="E58" s="248" t="s">
        <v>330</v>
      </c>
      <c r="F58" s="161">
        <v>100</v>
      </c>
      <c r="G58" s="329">
        <v>446895</v>
      </c>
      <c r="H58" s="330">
        <v>447045</v>
      </c>
      <c r="I58" s="412">
        <f>G58-H58</f>
        <v>-150</v>
      </c>
      <c r="J58" s="412">
        <f>$F58*I58</f>
        <v>-15000</v>
      </c>
      <c r="K58" s="412">
        <f>J58/1000000</f>
        <v>-0.015</v>
      </c>
      <c r="L58" s="329">
        <v>49962</v>
      </c>
      <c r="M58" s="330">
        <v>50240</v>
      </c>
      <c r="N58" s="412">
        <f>L58-M58</f>
        <v>-278</v>
      </c>
      <c r="O58" s="412">
        <f>$F58*N58</f>
        <v>-27800</v>
      </c>
      <c r="P58" s="412">
        <f>O58/1000000</f>
        <v>-0.0278</v>
      </c>
      <c r="Q58" s="452"/>
    </row>
    <row r="59" spans="1:17" ht="18" customHeight="1">
      <c r="A59" s="154"/>
      <c r="B59" s="162" t="s">
        <v>184</v>
      </c>
      <c r="C59" s="156"/>
      <c r="D59" s="160"/>
      <c r="E59" s="248"/>
      <c r="F59" s="161"/>
      <c r="G59" s="101"/>
      <c r="H59" s="388"/>
      <c r="I59" s="412"/>
      <c r="J59" s="412"/>
      <c r="K59" s="412"/>
      <c r="L59" s="389"/>
      <c r="M59" s="388"/>
      <c r="N59" s="412"/>
      <c r="O59" s="412"/>
      <c r="P59" s="412"/>
      <c r="Q59" s="452"/>
    </row>
    <row r="60" spans="1:17" ht="18" customHeight="1">
      <c r="A60" s="154">
        <v>35</v>
      </c>
      <c r="B60" s="155" t="s">
        <v>171</v>
      </c>
      <c r="C60" s="156">
        <v>4902554</v>
      </c>
      <c r="D60" s="160" t="s">
        <v>12</v>
      </c>
      <c r="E60" s="248" t="s">
        <v>330</v>
      </c>
      <c r="F60" s="161">
        <v>75</v>
      </c>
      <c r="G60" s="440">
        <v>0</v>
      </c>
      <c r="H60" s="330">
        <v>0</v>
      </c>
      <c r="I60" s="412">
        <f>G60-H60</f>
        <v>0</v>
      </c>
      <c r="J60" s="412">
        <f>$F60*I60</f>
        <v>0</v>
      </c>
      <c r="K60" s="412">
        <f>J60/1000000</f>
        <v>0</v>
      </c>
      <c r="L60" s="440">
        <v>0</v>
      </c>
      <c r="M60" s="330">
        <v>0</v>
      </c>
      <c r="N60" s="412">
        <f>L60-M60</f>
        <v>0</v>
      </c>
      <c r="O60" s="412">
        <f>$F60*N60</f>
        <v>0</v>
      </c>
      <c r="P60" s="412">
        <f>O60/1000000</f>
        <v>0</v>
      </c>
      <c r="Q60" s="464"/>
    </row>
    <row r="61" spans="1:17" ht="18" customHeight="1">
      <c r="A61" s="154"/>
      <c r="B61" s="162" t="s">
        <v>165</v>
      </c>
      <c r="C61" s="156"/>
      <c r="D61" s="160"/>
      <c r="E61" s="248"/>
      <c r="F61" s="161"/>
      <c r="G61" s="101"/>
      <c r="H61" s="388"/>
      <c r="I61" s="412"/>
      <c r="J61" s="412"/>
      <c r="K61" s="412"/>
      <c r="L61" s="389"/>
      <c r="M61" s="388"/>
      <c r="N61" s="412"/>
      <c r="O61" s="412"/>
      <c r="P61" s="412"/>
      <c r="Q61" s="452"/>
    </row>
    <row r="62" spans="1:17" ht="18" customHeight="1">
      <c r="A62" s="154">
        <v>36</v>
      </c>
      <c r="B62" s="155" t="s">
        <v>178</v>
      </c>
      <c r="C62" s="156">
        <v>4865093</v>
      </c>
      <c r="D62" s="160" t="s">
        <v>12</v>
      </c>
      <c r="E62" s="248" t="s">
        <v>330</v>
      </c>
      <c r="F62" s="161">
        <v>100</v>
      </c>
      <c r="G62" s="440">
        <v>101153</v>
      </c>
      <c r="H62" s="330">
        <v>101116</v>
      </c>
      <c r="I62" s="412">
        <f>G62-H62</f>
        <v>37</v>
      </c>
      <c r="J62" s="412">
        <f>$F62*I62</f>
        <v>3700</v>
      </c>
      <c r="K62" s="412">
        <f>J62/1000000</f>
        <v>0.0037</v>
      </c>
      <c r="L62" s="440">
        <v>74386</v>
      </c>
      <c r="M62" s="330">
        <v>74172</v>
      </c>
      <c r="N62" s="412">
        <f>L62-M62</f>
        <v>214</v>
      </c>
      <c r="O62" s="412">
        <f>$F62*N62</f>
        <v>21400</v>
      </c>
      <c r="P62" s="412">
        <f>O62/1000000</f>
        <v>0.0214</v>
      </c>
      <c r="Q62" s="452"/>
    </row>
    <row r="63" spans="1:17" ht="19.5" customHeight="1">
      <c r="A63" s="154">
        <v>37</v>
      </c>
      <c r="B63" s="158" t="s">
        <v>179</v>
      </c>
      <c r="C63" s="156">
        <v>4902544</v>
      </c>
      <c r="D63" s="160" t="s">
        <v>12</v>
      </c>
      <c r="E63" s="248" t="s">
        <v>330</v>
      </c>
      <c r="F63" s="161"/>
      <c r="G63" s="440">
        <v>2029</v>
      </c>
      <c r="H63" s="330">
        <v>1884</v>
      </c>
      <c r="I63" s="412">
        <f>G63-H63</f>
        <v>145</v>
      </c>
      <c r="J63" s="412">
        <f>$F63*I63</f>
        <v>0</v>
      </c>
      <c r="K63" s="412">
        <f>J63/1000000</f>
        <v>0</v>
      </c>
      <c r="L63" s="440">
        <v>198</v>
      </c>
      <c r="M63" s="330">
        <v>10</v>
      </c>
      <c r="N63" s="412">
        <f>L63-M63</f>
        <v>188</v>
      </c>
      <c r="O63" s="412">
        <f>$F63*N63</f>
        <v>0</v>
      </c>
      <c r="P63" s="412">
        <f>O63/1000000</f>
        <v>0</v>
      </c>
      <c r="Q63" s="452"/>
    </row>
    <row r="64" spans="1:17" ht="22.5" customHeight="1">
      <c r="A64" s="154">
        <v>38</v>
      </c>
      <c r="B64" s="164" t="s">
        <v>202</v>
      </c>
      <c r="C64" s="156">
        <v>5269199</v>
      </c>
      <c r="D64" s="160" t="s">
        <v>12</v>
      </c>
      <c r="E64" s="248" t="s">
        <v>330</v>
      </c>
      <c r="F64" s="161">
        <v>100</v>
      </c>
      <c r="G64" s="440">
        <v>24856</v>
      </c>
      <c r="H64" s="441">
        <v>24753</v>
      </c>
      <c r="I64" s="415">
        <f>G64-H64</f>
        <v>103</v>
      </c>
      <c r="J64" s="415">
        <f>$F64*I64</f>
        <v>10300</v>
      </c>
      <c r="K64" s="415">
        <f>J64/1000000</f>
        <v>0.0103</v>
      </c>
      <c r="L64" s="440">
        <v>62232</v>
      </c>
      <c r="M64" s="441">
        <v>62222</v>
      </c>
      <c r="N64" s="415">
        <f>L64-M64</f>
        <v>10</v>
      </c>
      <c r="O64" s="415">
        <f>$F64*N64</f>
        <v>1000</v>
      </c>
      <c r="P64" s="415">
        <f>O64/1000000</f>
        <v>0.001</v>
      </c>
      <c r="Q64" s="611"/>
    </row>
    <row r="65" spans="1:17" ht="19.5" customHeight="1">
      <c r="A65" s="154"/>
      <c r="B65" s="162" t="s">
        <v>171</v>
      </c>
      <c r="C65" s="156"/>
      <c r="D65" s="160"/>
      <c r="E65" s="157"/>
      <c r="F65" s="161"/>
      <c r="G65" s="329"/>
      <c r="H65" s="330"/>
      <c r="I65" s="412"/>
      <c r="J65" s="412"/>
      <c r="K65" s="412"/>
      <c r="L65" s="389"/>
      <c r="M65" s="388"/>
      <c r="N65" s="412"/>
      <c r="O65" s="412"/>
      <c r="P65" s="412"/>
      <c r="Q65" s="452"/>
    </row>
    <row r="66" spans="1:17" ht="13.5" thickBot="1">
      <c r="A66" s="154">
        <v>39</v>
      </c>
      <c r="B66" s="155" t="s">
        <v>172</v>
      </c>
      <c r="C66" s="167">
        <v>4865151</v>
      </c>
      <c r="D66" s="775" t="s">
        <v>12</v>
      </c>
      <c r="E66" s="168" t="s">
        <v>13</v>
      </c>
      <c r="F66" s="173">
        <v>100</v>
      </c>
      <c r="G66" s="776">
        <v>19045</v>
      </c>
      <c r="H66" s="173">
        <v>19045</v>
      </c>
      <c r="I66" s="173">
        <f>G66-H66</f>
        <v>0</v>
      </c>
      <c r="J66" s="173">
        <f>$F66*I66</f>
        <v>0</v>
      </c>
      <c r="K66" s="173">
        <f>J66/1000000</f>
        <v>0</v>
      </c>
      <c r="L66" s="165">
        <v>2180</v>
      </c>
      <c r="M66" s="173">
        <v>1056</v>
      </c>
      <c r="N66" s="173">
        <f>L66-M66</f>
        <v>1124</v>
      </c>
      <c r="O66" s="173">
        <f>$F66*N66</f>
        <v>112400</v>
      </c>
      <c r="P66" s="173">
        <f>O66/1000000</f>
        <v>0.1124</v>
      </c>
      <c r="Q66" s="777"/>
    </row>
    <row r="67" spans="1:20" s="488" customFormat="1" ht="15.75" customHeight="1" thickBot="1" thickTop="1">
      <c r="A67" s="165"/>
      <c r="B67" s="443"/>
      <c r="R67" s="250"/>
      <c r="S67" s="250"/>
      <c r="T67" s="250"/>
    </row>
    <row r="68" spans="1:20" ht="15.75" customHeight="1" thickTop="1">
      <c r="A68" s="505"/>
      <c r="B68" s="505"/>
      <c r="C68" s="505"/>
      <c r="D68" s="505"/>
      <c r="E68" s="505"/>
      <c r="F68" s="505"/>
      <c r="G68" s="505"/>
      <c r="H68" s="505"/>
      <c r="I68" s="505"/>
      <c r="J68" s="505"/>
      <c r="K68" s="505"/>
      <c r="L68" s="505"/>
      <c r="M68" s="505"/>
      <c r="N68" s="505"/>
      <c r="O68" s="505"/>
      <c r="P68" s="505"/>
      <c r="Q68" s="88"/>
      <c r="R68" s="88"/>
      <c r="S68" s="88"/>
      <c r="T68" s="88"/>
    </row>
    <row r="69" spans="1:20" ht="24" thickBot="1">
      <c r="A69" s="386" t="s">
        <v>347</v>
      </c>
      <c r="G69" s="485"/>
      <c r="H69" s="485"/>
      <c r="I69" s="45" t="s">
        <v>378</v>
      </c>
      <c r="J69" s="485"/>
      <c r="K69" s="485"/>
      <c r="L69" s="485"/>
      <c r="M69" s="485"/>
      <c r="N69" s="45" t="s">
        <v>379</v>
      </c>
      <c r="O69" s="485"/>
      <c r="P69" s="485"/>
      <c r="R69" s="88"/>
      <c r="S69" s="88"/>
      <c r="T69" s="88"/>
    </row>
    <row r="70" spans="1:20" ht="39.75" thickBot="1" thickTop="1">
      <c r="A70" s="506" t="s">
        <v>8</v>
      </c>
      <c r="B70" s="507" t="s">
        <v>9</v>
      </c>
      <c r="C70" s="508" t="s">
        <v>1</v>
      </c>
      <c r="D70" s="508" t="s">
        <v>2</v>
      </c>
      <c r="E70" s="508" t="s">
        <v>3</v>
      </c>
      <c r="F70" s="508" t="s">
        <v>10</v>
      </c>
      <c r="G70" s="506" t="str">
        <f>G5</f>
        <v>FINAL READING 30/04/2019</v>
      </c>
      <c r="H70" s="508" t="str">
        <f>H5</f>
        <v>INTIAL READING 01/04/2019</v>
      </c>
      <c r="I70" s="508" t="s">
        <v>4</v>
      </c>
      <c r="J70" s="508" t="s">
        <v>5</v>
      </c>
      <c r="K70" s="508" t="s">
        <v>6</v>
      </c>
      <c r="L70" s="506" t="str">
        <f>G70</f>
        <v>FINAL READING 30/04/2019</v>
      </c>
      <c r="M70" s="508" t="str">
        <f>H70</f>
        <v>INTIAL READING 01/04/2019</v>
      </c>
      <c r="N70" s="508" t="s">
        <v>4</v>
      </c>
      <c r="O70" s="508" t="s">
        <v>5</v>
      </c>
      <c r="P70" s="508" t="s">
        <v>6</v>
      </c>
      <c r="Q70" s="509" t="s">
        <v>293</v>
      </c>
      <c r="R70" s="88"/>
      <c r="S70" s="88"/>
      <c r="T70" s="88"/>
    </row>
    <row r="71" spans="1:20" ht="15.75" customHeight="1" thickTop="1">
      <c r="A71" s="510"/>
      <c r="B71" s="442" t="s">
        <v>373</v>
      </c>
      <c r="C71" s="511"/>
      <c r="D71" s="511"/>
      <c r="E71" s="511"/>
      <c r="F71" s="512"/>
      <c r="G71" s="511"/>
      <c r="H71" s="511"/>
      <c r="I71" s="511"/>
      <c r="J71" s="511"/>
      <c r="K71" s="512"/>
      <c r="L71" s="511"/>
      <c r="M71" s="511"/>
      <c r="N71" s="511"/>
      <c r="O71" s="511"/>
      <c r="P71" s="511"/>
      <c r="Q71" s="513"/>
      <c r="R71" s="88"/>
      <c r="S71" s="88"/>
      <c r="T71" s="88"/>
    </row>
    <row r="72" spans="1:20" ht="15.75" customHeight="1">
      <c r="A72" s="154">
        <v>1</v>
      </c>
      <c r="B72" s="155" t="s">
        <v>419</v>
      </c>
      <c r="C72" s="156">
        <v>5295127</v>
      </c>
      <c r="D72" s="336" t="s">
        <v>12</v>
      </c>
      <c r="E72" s="315" t="s">
        <v>330</v>
      </c>
      <c r="F72" s="161">
        <v>-100</v>
      </c>
      <c r="G72" s="329">
        <v>387841</v>
      </c>
      <c r="H72" s="330">
        <v>385107</v>
      </c>
      <c r="I72" s="266">
        <f>G72-H72</f>
        <v>2734</v>
      </c>
      <c r="J72" s="266">
        <f>$F72*I72</f>
        <v>-273400</v>
      </c>
      <c r="K72" s="266">
        <f>J72/1000000</f>
        <v>-0.2734</v>
      </c>
      <c r="L72" s="329">
        <v>2041</v>
      </c>
      <c r="M72" s="330">
        <v>2041</v>
      </c>
      <c r="N72" s="266">
        <f>L72-M72</f>
        <v>0</v>
      </c>
      <c r="O72" s="266">
        <f>$F72*N72</f>
        <v>0</v>
      </c>
      <c r="P72" s="266">
        <f>O72/1000000</f>
        <v>0</v>
      </c>
      <c r="Q72" s="464"/>
      <c r="R72" s="88"/>
      <c r="S72" s="88"/>
      <c r="T72" s="88"/>
    </row>
    <row r="73" spans="1:20" ht="15.75" customHeight="1">
      <c r="A73" s="154">
        <v>2</v>
      </c>
      <c r="B73" s="155" t="s">
        <v>422</v>
      </c>
      <c r="C73" s="156">
        <v>5128400</v>
      </c>
      <c r="D73" s="336" t="s">
        <v>12</v>
      </c>
      <c r="E73" s="315" t="s">
        <v>330</v>
      </c>
      <c r="F73" s="161">
        <v>-1000</v>
      </c>
      <c r="G73" s="329">
        <v>5592</v>
      </c>
      <c r="H73" s="330">
        <v>5018</v>
      </c>
      <c r="I73" s="266">
        <f>G73-H73</f>
        <v>574</v>
      </c>
      <c r="J73" s="266">
        <f>$F73*I73</f>
        <v>-574000</v>
      </c>
      <c r="K73" s="266">
        <f>J73/1000000</f>
        <v>-0.574</v>
      </c>
      <c r="L73" s="329">
        <v>1922</v>
      </c>
      <c r="M73" s="330">
        <v>1922</v>
      </c>
      <c r="N73" s="266">
        <f>L73-M73</f>
        <v>0</v>
      </c>
      <c r="O73" s="266">
        <f>$F73*N73</f>
        <v>0</v>
      </c>
      <c r="P73" s="266">
        <f>O73/1000000</f>
        <v>0</v>
      </c>
      <c r="Q73" s="464"/>
      <c r="R73" s="88"/>
      <c r="S73" s="88"/>
      <c r="T73" s="88"/>
    </row>
    <row r="74" spans="1:20" ht="15.75" customHeight="1">
      <c r="A74" s="514"/>
      <c r="B74" s="305" t="s">
        <v>344</v>
      </c>
      <c r="C74" s="323"/>
      <c r="D74" s="336"/>
      <c r="E74" s="315"/>
      <c r="F74" s="161"/>
      <c r="G74" s="158"/>
      <c r="H74" s="158"/>
      <c r="I74" s="158"/>
      <c r="J74" s="158"/>
      <c r="K74" s="158"/>
      <c r="L74" s="514"/>
      <c r="M74" s="158"/>
      <c r="N74" s="158"/>
      <c r="O74" s="158"/>
      <c r="P74" s="158"/>
      <c r="Q74" s="464"/>
      <c r="R74" s="88"/>
      <c r="S74" s="88"/>
      <c r="T74" s="88"/>
    </row>
    <row r="75" spans="1:20" ht="15.75" customHeight="1">
      <c r="A75" s="154">
        <v>3</v>
      </c>
      <c r="B75" s="155" t="s">
        <v>345</v>
      </c>
      <c r="C75" s="156">
        <v>4902555</v>
      </c>
      <c r="D75" s="336" t="s">
        <v>12</v>
      </c>
      <c r="E75" s="315" t="s">
        <v>330</v>
      </c>
      <c r="F75" s="161">
        <v>-75</v>
      </c>
      <c r="G75" s="329">
        <v>10780</v>
      </c>
      <c r="H75" s="330">
        <v>10780</v>
      </c>
      <c r="I75" s="266">
        <f>G75-H75</f>
        <v>0</v>
      </c>
      <c r="J75" s="266">
        <f>$F75*I75</f>
        <v>0</v>
      </c>
      <c r="K75" s="266">
        <f>J75/1000000</f>
        <v>0</v>
      </c>
      <c r="L75" s="329">
        <v>17932</v>
      </c>
      <c r="M75" s="330">
        <v>17619</v>
      </c>
      <c r="N75" s="266">
        <f>L75-M75</f>
        <v>313</v>
      </c>
      <c r="O75" s="266">
        <f>$F75*N75</f>
        <v>-23475</v>
      </c>
      <c r="P75" s="266">
        <f>O75/1000000</f>
        <v>-0.023475</v>
      </c>
      <c r="Q75" s="464"/>
      <c r="R75" s="88"/>
      <c r="S75" s="88"/>
      <c r="T75" s="88"/>
    </row>
    <row r="76" spans="1:20" s="488" customFormat="1" ht="15.75" customHeight="1" thickBot="1">
      <c r="A76" s="165">
        <v>4</v>
      </c>
      <c r="B76" s="443" t="s">
        <v>346</v>
      </c>
      <c r="C76" s="167">
        <v>4902581</v>
      </c>
      <c r="D76" s="775" t="s">
        <v>12</v>
      </c>
      <c r="E76" s="168" t="s">
        <v>330</v>
      </c>
      <c r="F76" s="173">
        <v>-100</v>
      </c>
      <c r="G76" s="776">
        <v>5292</v>
      </c>
      <c r="H76" s="173">
        <v>5292</v>
      </c>
      <c r="I76" s="173">
        <f>G76-H76</f>
        <v>0</v>
      </c>
      <c r="J76" s="173">
        <f>$F76*I76</f>
        <v>0</v>
      </c>
      <c r="K76" s="173">
        <f>J76/1000000</f>
        <v>0</v>
      </c>
      <c r="L76" s="165">
        <v>10490</v>
      </c>
      <c r="M76" s="173">
        <v>9963</v>
      </c>
      <c r="N76" s="173">
        <f>L76-M76</f>
        <v>527</v>
      </c>
      <c r="O76" s="173">
        <f>$F76*N76</f>
        <v>-52700</v>
      </c>
      <c r="P76" s="173">
        <f>O76/1000000</f>
        <v>-0.0527</v>
      </c>
      <c r="Q76" s="777"/>
      <c r="R76" s="250"/>
      <c r="S76" s="250"/>
      <c r="T76" s="250"/>
    </row>
    <row r="77" spans="1:20" ht="15.75" customHeight="1" thickTop="1">
      <c r="A77" s="505"/>
      <c r="B77" s="505"/>
      <c r="C77" s="505"/>
      <c r="D77" s="505"/>
      <c r="E77" s="505"/>
      <c r="F77" s="505"/>
      <c r="G77" s="505"/>
      <c r="H77" s="505"/>
      <c r="I77" s="505"/>
      <c r="J77" s="505"/>
      <c r="K77" s="505"/>
      <c r="L77" s="505"/>
      <c r="M77" s="505"/>
      <c r="N77" s="505"/>
      <c r="O77" s="505"/>
      <c r="P77" s="505"/>
      <c r="Q77" s="88"/>
      <c r="R77" s="88"/>
      <c r="S77" s="88"/>
      <c r="T77" s="88"/>
    </row>
    <row r="78" spans="1:20" ht="15.75" customHeight="1">
      <c r="A78" s="505"/>
      <c r="B78" s="505"/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P78" s="505"/>
      <c r="Q78" s="88"/>
      <c r="R78" s="88"/>
      <c r="S78" s="88"/>
      <c r="T78" s="88"/>
    </row>
    <row r="79" spans="1:16" ht="25.5" customHeight="1">
      <c r="A79" s="171" t="s">
        <v>322</v>
      </c>
      <c r="B79" s="493"/>
      <c r="C79" s="75"/>
      <c r="D79" s="493"/>
      <c r="E79" s="493"/>
      <c r="F79" s="493"/>
      <c r="G79" s="493"/>
      <c r="H79" s="493"/>
      <c r="I79" s="493"/>
      <c r="J79" s="493"/>
      <c r="K79" s="612">
        <f>SUM(K9:K66)+SUM(K72:K76)-K36</f>
        <v>-0.8187022500000003</v>
      </c>
      <c r="L79" s="613"/>
      <c r="M79" s="613"/>
      <c r="N79" s="613"/>
      <c r="O79" s="613"/>
      <c r="P79" s="612">
        <f>SUM(P9:P66)+SUM(P72:P76)-P36</f>
        <v>0.06342997</v>
      </c>
    </row>
    <row r="80" spans="1:16" ht="12.75">
      <c r="A80" s="493"/>
      <c r="B80" s="493"/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</row>
    <row r="81" spans="1:16" ht="9.75" customHeight="1">
      <c r="A81" s="493"/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</row>
    <row r="82" spans="1:16" ht="12.75" hidden="1">
      <c r="A82" s="493"/>
      <c r="B82" s="493"/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</row>
    <row r="83" spans="1:16" ht="23.25" customHeight="1" thickBot="1">
      <c r="A83" s="493"/>
      <c r="B83" s="493"/>
      <c r="C83" s="614"/>
      <c r="D83" s="493"/>
      <c r="E83" s="493"/>
      <c r="F83" s="493"/>
      <c r="G83" s="493"/>
      <c r="H83" s="493"/>
      <c r="I83" s="493"/>
      <c r="J83" s="615"/>
      <c r="K83" s="560" t="s">
        <v>323</v>
      </c>
      <c r="L83" s="493"/>
      <c r="M83" s="493"/>
      <c r="N83" s="493"/>
      <c r="O83" s="493"/>
      <c r="P83" s="560" t="s">
        <v>324</v>
      </c>
    </row>
    <row r="84" spans="1:17" ht="20.25">
      <c r="A84" s="616"/>
      <c r="B84" s="617"/>
      <c r="C84" s="171"/>
      <c r="D84" s="548"/>
      <c r="E84" s="548"/>
      <c r="F84" s="548"/>
      <c r="G84" s="548"/>
      <c r="H84" s="548"/>
      <c r="I84" s="548"/>
      <c r="J84" s="618"/>
      <c r="K84" s="617"/>
      <c r="L84" s="617"/>
      <c r="M84" s="617"/>
      <c r="N84" s="617"/>
      <c r="O84" s="617"/>
      <c r="P84" s="617"/>
      <c r="Q84" s="549"/>
    </row>
    <row r="85" spans="1:17" ht="20.25">
      <c r="A85" s="236"/>
      <c r="B85" s="171" t="s">
        <v>320</v>
      </c>
      <c r="C85" s="171"/>
      <c r="D85" s="619"/>
      <c r="E85" s="619"/>
      <c r="F85" s="619"/>
      <c r="G85" s="619"/>
      <c r="H85" s="619"/>
      <c r="I85" s="619"/>
      <c r="J85" s="619"/>
      <c r="K85" s="620">
        <f>K79</f>
        <v>-0.8187022500000003</v>
      </c>
      <c r="L85" s="621"/>
      <c r="M85" s="621"/>
      <c r="N85" s="621"/>
      <c r="O85" s="621"/>
      <c r="P85" s="620">
        <f>P79</f>
        <v>0.06342997</v>
      </c>
      <c r="Q85" s="550"/>
    </row>
    <row r="86" spans="1:17" ht="20.25">
      <c r="A86" s="236"/>
      <c r="B86" s="171"/>
      <c r="C86" s="171"/>
      <c r="D86" s="619"/>
      <c r="E86" s="619"/>
      <c r="F86" s="619"/>
      <c r="G86" s="619"/>
      <c r="H86" s="619"/>
      <c r="I86" s="622"/>
      <c r="J86" s="56"/>
      <c r="K86" s="607"/>
      <c r="L86" s="607"/>
      <c r="M86" s="607"/>
      <c r="N86" s="607"/>
      <c r="O86" s="607"/>
      <c r="P86" s="607"/>
      <c r="Q86" s="550"/>
    </row>
    <row r="87" spans="1:17" ht="20.25">
      <c r="A87" s="236"/>
      <c r="B87" s="171" t="s">
        <v>313</v>
      </c>
      <c r="C87" s="171"/>
      <c r="D87" s="619"/>
      <c r="E87" s="619"/>
      <c r="F87" s="619"/>
      <c r="G87" s="619"/>
      <c r="H87" s="619"/>
      <c r="I87" s="619"/>
      <c r="J87" s="619"/>
      <c r="K87" s="620">
        <f>'STEPPED UP GENCO'!K45</f>
        <v>-0.4919780959999999</v>
      </c>
      <c r="L87" s="620"/>
      <c r="M87" s="620"/>
      <c r="N87" s="620"/>
      <c r="O87" s="620"/>
      <c r="P87" s="620">
        <f>'STEPPED UP GENCO'!P45</f>
        <v>-0.00020901949999999997</v>
      </c>
      <c r="Q87" s="550"/>
    </row>
    <row r="88" spans="1:17" ht="20.25">
      <c r="A88" s="236"/>
      <c r="B88" s="171"/>
      <c r="C88" s="171"/>
      <c r="D88" s="623"/>
      <c r="E88" s="623"/>
      <c r="F88" s="623"/>
      <c r="G88" s="623"/>
      <c r="H88" s="623"/>
      <c r="I88" s="624"/>
      <c r="J88" s="625"/>
      <c r="K88" s="485"/>
      <c r="L88" s="485"/>
      <c r="M88" s="485"/>
      <c r="N88" s="485"/>
      <c r="O88" s="485"/>
      <c r="P88" s="485"/>
      <c r="Q88" s="550"/>
    </row>
    <row r="89" spans="1:17" ht="20.25">
      <c r="A89" s="236"/>
      <c r="B89" s="171" t="s">
        <v>321</v>
      </c>
      <c r="C89" s="171"/>
      <c r="D89" s="485"/>
      <c r="E89" s="485"/>
      <c r="F89" s="485"/>
      <c r="G89" s="485"/>
      <c r="H89" s="485"/>
      <c r="I89" s="485"/>
      <c r="J89" s="485"/>
      <c r="K89" s="279">
        <f>SUM(K85:K88)</f>
        <v>-1.3106803460000003</v>
      </c>
      <c r="L89" s="485"/>
      <c r="M89" s="485"/>
      <c r="N89" s="485"/>
      <c r="O89" s="485"/>
      <c r="P89" s="626">
        <f>SUM(P85:P88)</f>
        <v>0.0632209505</v>
      </c>
      <c r="Q89" s="550"/>
    </row>
    <row r="90" spans="1:17" ht="20.25">
      <c r="A90" s="574"/>
      <c r="B90" s="485"/>
      <c r="C90" s="171"/>
      <c r="D90" s="485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550"/>
    </row>
    <row r="91" spans="1:17" ht="13.5" thickBot="1">
      <c r="A91" s="575"/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2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70" zoomScaleNormal="70" zoomScaleSheetLayoutView="70" zoomScalePageLayoutView="0" workbookViewId="0" topLeftCell="A4">
      <selection activeCell="P53" sqref="P53"/>
    </sheetView>
  </sheetViews>
  <sheetFormatPr defaultColWidth="9.140625" defaultRowHeight="12.75"/>
  <cols>
    <col min="1" max="1" width="4.7109375" style="448" customWidth="1"/>
    <col min="2" max="2" width="26.7109375" style="448" customWidth="1"/>
    <col min="3" max="3" width="18.57421875" style="448" customWidth="1"/>
    <col min="4" max="4" width="12.8515625" style="448" customWidth="1"/>
    <col min="5" max="5" width="22.140625" style="448" customWidth="1"/>
    <col min="6" max="6" width="14.421875" style="448" customWidth="1"/>
    <col min="7" max="7" width="15.57421875" style="448" customWidth="1"/>
    <col min="8" max="8" width="15.28125" style="448" customWidth="1"/>
    <col min="9" max="9" width="15.00390625" style="448" customWidth="1"/>
    <col min="10" max="10" width="16.7109375" style="448" customWidth="1"/>
    <col min="11" max="11" width="16.57421875" style="448" customWidth="1"/>
    <col min="12" max="12" width="17.140625" style="448" customWidth="1"/>
    <col min="13" max="13" width="14.7109375" style="448" customWidth="1"/>
    <col min="14" max="14" width="15.7109375" style="448" customWidth="1"/>
    <col min="15" max="15" width="18.28125" style="448" customWidth="1"/>
    <col min="16" max="16" width="17.140625" style="448" customWidth="1"/>
    <col min="17" max="17" width="22.00390625" style="448" customWidth="1"/>
    <col min="18" max="16384" width="9.140625" style="448" customWidth="1"/>
  </cols>
  <sheetData>
    <row r="1" ht="26.25" customHeight="1">
      <c r="A1" s="1" t="s">
        <v>225</v>
      </c>
    </row>
    <row r="2" spans="1:17" ht="23.25" customHeight="1">
      <c r="A2" s="2" t="s">
        <v>226</v>
      </c>
      <c r="P2" s="627" t="str">
        <f>NDPL!Q1</f>
        <v>APRIL-2019</v>
      </c>
      <c r="Q2" s="627"/>
    </row>
    <row r="3" ht="23.25">
      <c r="A3" s="177" t="s">
        <v>206</v>
      </c>
    </row>
    <row r="4" spans="1:16" ht="24" thickBot="1">
      <c r="A4" s="3"/>
      <c r="G4" s="485"/>
      <c r="H4" s="485"/>
      <c r="I4" s="45" t="s">
        <v>378</v>
      </c>
      <c r="J4" s="485"/>
      <c r="K4" s="485"/>
      <c r="L4" s="485"/>
      <c r="M4" s="485"/>
      <c r="N4" s="45" t="s">
        <v>379</v>
      </c>
      <c r="O4" s="485"/>
      <c r="P4" s="485"/>
    </row>
    <row r="5" spans="1:17" ht="51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30/04/2019</v>
      </c>
      <c r="H5" s="508" t="str">
        <f>NDPL!H5</f>
        <v>INTIAL READING 01/04/2019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30/04/2019</v>
      </c>
      <c r="M5" s="508" t="str">
        <f>NDPL!H5</f>
        <v>INTIAL READING 01/04/2019</v>
      </c>
      <c r="N5" s="508" t="s">
        <v>4</v>
      </c>
      <c r="O5" s="508" t="s">
        <v>5</v>
      </c>
      <c r="P5" s="508" t="s">
        <v>6</v>
      </c>
      <c r="Q5" s="509" t="s">
        <v>293</v>
      </c>
    </row>
    <row r="6" ht="14.25" thickBot="1" thickTop="1"/>
    <row r="7" spans="1:17" ht="24" customHeight="1" thickTop="1">
      <c r="A7" s="403" t="s">
        <v>220</v>
      </c>
      <c r="B7" s="57"/>
      <c r="C7" s="58"/>
      <c r="D7" s="58"/>
      <c r="E7" s="58"/>
      <c r="F7" s="58"/>
      <c r="G7" s="606"/>
      <c r="H7" s="604"/>
      <c r="I7" s="604"/>
      <c r="J7" s="604"/>
      <c r="K7" s="628"/>
      <c r="L7" s="629"/>
      <c r="M7" s="498"/>
      <c r="N7" s="604"/>
      <c r="O7" s="604"/>
      <c r="P7" s="630"/>
      <c r="Q7" s="536"/>
    </row>
    <row r="8" spans="1:17" ht="24" customHeight="1">
      <c r="A8" s="631" t="s">
        <v>207</v>
      </c>
      <c r="B8" s="84"/>
      <c r="C8" s="84"/>
      <c r="D8" s="84"/>
      <c r="E8" s="84"/>
      <c r="F8" s="84"/>
      <c r="G8" s="100"/>
      <c r="H8" s="607"/>
      <c r="I8" s="388"/>
      <c r="J8" s="388"/>
      <c r="K8" s="632"/>
      <c r="L8" s="389"/>
      <c r="M8" s="388"/>
      <c r="N8" s="388"/>
      <c r="O8" s="388"/>
      <c r="P8" s="633"/>
      <c r="Q8" s="452"/>
    </row>
    <row r="9" spans="1:17" ht="24" customHeight="1">
      <c r="A9" s="634" t="s">
        <v>208</v>
      </c>
      <c r="B9" s="84"/>
      <c r="C9" s="84"/>
      <c r="D9" s="84"/>
      <c r="E9" s="84"/>
      <c r="F9" s="84"/>
      <c r="G9" s="100"/>
      <c r="H9" s="607"/>
      <c r="I9" s="388"/>
      <c r="J9" s="388"/>
      <c r="K9" s="632"/>
      <c r="L9" s="389"/>
      <c r="M9" s="388"/>
      <c r="N9" s="388"/>
      <c r="O9" s="388"/>
      <c r="P9" s="633"/>
      <c r="Q9" s="452"/>
    </row>
    <row r="10" spans="1:17" ht="24" customHeight="1">
      <c r="A10" s="256">
        <v>1</v>
      </c>
      <c r="B10" s="258" t="s">
        <v>222</v>
      </c>
      <c r="C10" s="402">
        <v>5128430</v>
      </c>
      <c r="D10" s="260" t="s">
        <v>12</v>
      </c>
      <c r="E10" s="259" t="s">
        <v>330</v>
      </c>
      <c r="F10" s="260">
        <v>200</v>
      </c>
      <c r="G10" s="444">
        <v>3764</v>
      </c>
      <c r="H10" s="445">
        <v>3764</v>
      </c>
      <c r="I10" s="446">
        <f aca="true" t="shared" si="0" ref="I10:I15">G10-H10</f>
        <v>0</v>
      </c>
      <c r="J10" s="446">
        <f aca="true" t="shared" si="1" ref="J10:J15">$F10*I10</f>
        <v>0</v>
      </c>
      <c r="K10" s="467">
        <f aca="true" t="shared" si="2" ref="K10:K15">J10/1000000</f>
        <v>0</v>
      </c>
      <c r="L10" s="444">
        <v>39910</v>
      </c>
      <c r="M10" s="445">
        <v>36069</v>
      </c>
      <c r="N10" s="446">
        <f aca="true" t="shared" si="3" ref="N10:N15">L10-M10</f>
        <v>3841</v>
      </c>
      <c r="O10" s="446">
        <f aca="true" t="shared" si="4" ref="O10:O15">$F10*N10</f>
        <v>768200</v>
      </c>
      <c r="P10" s="468">
        <f aca="true" t="shared" si="5" ref="P10:P15">O10/1000000</f>
        <v>0.7682</v>
      </c>
      <c r="Q10" s="452"/>
    </row>
    <row r="11" spans="1:17" ht="24" customHeight="1">
      <c r="A11" s="256">
        <v>2</v>
      </c>
      <c r="B11" s="258" t="s">
        <v>223</v>
      </c>
      <c r="C11" s="402">
        <v>4864849</v>
      </c>
      <c r="D11" s="260" t="s">
        <v>12</v>
      </c>
      <c r="E11" s="259" t="s">
        <v>330</v>
      </c>
      <c r="F11" s="260">
        <v>1000</v>
      </c>
      <c r="G11" s="444">
        <v>1728</v>
      </c>
      <c r="H11" s="445">
        <v>1728</v>
      </c>
      <c r="I11" s="446">
        <f t="shared" si="0"/>
        <v>0</v>
      </c>
      <c r="J11" s="446">
        <f t="shared" si="1"/>
        <v>0</v>
      </c>
      <c r="K11" s="467">
        <f t="shared" si="2"/>
        <v>0</v>
      </c>
      <c r="L11" s="444">
        <v>42414</v>
      </c>
      <c r="M11" s="445">
        <v>42414</v>
      </c>
      <c r="N11" s="446">
        <f t="shared" si="3"/>
        <v>0</v>
      </c>
      <c r="O11" s="446">
        <f t="shared" si="4"/>
        <v>0</v>
      </c>
      <c r="P11" s="468">
        <f t="shared" si="5"/>
        <v>0</v>
      </c>
      <c r="Q11" s="452"/>
    </row>
    <row r="12" spans="1:17" ht="24" customHeight="1">
      <c r="A12" s="256">
        <v>3</v>
      </c>
      <c r="B12" s="258" t="s">
        <v>209</v>
      </c>
      <c r="C12" s="402">
        <v>4864846</v>
      </c>
      <c r="D12" s="260" t="s">
        <v>12</v>
      </c>
      <c r="E12" s="259" t="s">
        <v>330</v>
      </c>
      <c r="F12" s="260">
        <v>1000</v>
      </c>
      <c r="G12" s="444">
        <v>4462</v>
      </c>
      <c r="H12" s="445">
        <v>4462</v>
      </c>
      <c r="I12" s="446">
        <f t="shared" si="0"/>
        <v>0</v>
      </c>
      <c r="J12" s="446">
        <f t="shared" si="1"/>
        <v>0</v>
      </c>
      <c r="K12" s="793">
        <f t="shared" si="2"/>
        <v>0</v>
      </c>
      <c r="L12" s="444">
        <v>52507</v>
      </c>
      <c r="M12" s="445">
        <v>52492</v>
      </c>
      <c r="N12" s="446">
        <f t="shared" si="3"/>
        <v>15</v>
      </c>
      <c r="O12" s="446">
        <f t="shared" si="4"/>
        <v>15000</v>
      </c>
      <c r="P12" s="468">
        <f t="shared" si="5"/>
        <v>0.015</v>
      </c>
      <c r="Q12" s="452"/>
    </row>
    <row r="13" spans="1:17" ht="24" customHeight="1">
      <c r="A13" s="256">
        <v>4</v>
      </c>
      <c r="B13" s="258" t="s">
        <v>210</v>
      </c>
      <c r="C13" s="402">
        <v>4864918</v>
      </c>
      <c r="D13" s="260" t="s">
        <v>12</v>
      </c>
      <c r="E13" s="259" t="s">
        <v>330</v>
      </c>
      <c r="F13" s="260">
        <v>400</v>
      </c>
      <c r="G13" s="444">
        <v>162</v>
      </c>
      <c r="H13" s="445">
        <v>162</v>
      </c>
      <c r="I13" s="446">
        <f t="shared" si="0"/>
        <v>0</v>
      </c>
      <c r="J13" s="446">
        <f t="shared" si="1"/>
        <v>0</v>
      </c>
      <c r="K13" s="467">
        <f t="shared" si="2"/>
        <v>0</v>
      </c>
      <c r="L13" s="444">
        <v>14577</v>
      </c>
      <c r="M13" s="445">
        <v>13136</v>
      </c>
      <c r="N13" s="446">
        <f t="shared" si="3"/>
        <v>1441</v>
      </c>
      <c r="O13" s="446">
        <f t="shared" si="4"/>
        <v>576400</v>
      </c>
      <c r="P13" s="468">
        <f t="shared" si="5"/>
        <v>0.5764</v>
      </c>
      <c r="Q13" s="452"/>
    </row>
    <row r="14" spans="1:17" ht="24" customHeight="1">
      <c r="A14" s="256">
        <v>5</v>
      </c>
      <c r="B14" s="258" t="s">
        <v>387</v>
      </c>
      <c r="C14" s="402">
        <v>4864894</v>
      </c>
      <c r="D14" s="260" t="s">
        <v>12</v>
      </c>
      <c r="E14" s="259" t="s">
        <v>330</v>
      </c>
      <c r="F14" s="260">
        <v>800</v>
      </c>
      <c r="G14" s="444">
        <v>97</v>
      </c>
      <c r="H14" s="445">
        <v>130</v>
      </c>
      <c r="I14" s="446">
        <f>G14-H14</f>
        <v>-33</v>
      </c>
      <c r="J14" s="446">
        <f>$F14*I14</f>
        <v>-26400</v>
      </c>
      <c r="K14" s="793">
        <f>J14/1000000</f>
        <v>-0.0264</v>
      </c>
      <c r="L14" s="444">
        <v>342</v>
      </c>
      <c r="M14" s="445">
        <v>365</v>
      </c>
      <c r="N14" s="446">
        <f>L14-M14</f>
        <v>-23</v>
      </c>
      <c r="O14" s="446">
        <f>$F14*N14</f>
        <v>-18400</v>
      </c>
      <c r="P14" s="793">
        <f>O14/1000000</f>
        <v>-0.0184</v>
      </c>
      <c r="Q14" s="452"/>
    </row>
    <row r="15" spans="1:17" ht="24" customHeight="1">
      <c r="A15" s="256">
        <v>6</v>
      </c>
      <c r="B15" s="258" t="s">
        <v>386</v>
      </c>
      <c r="C15" s="402">
        <v>5128425</v>
      </c>
      <c r="D15" s="260" t="s">
        <v>12</v>
      </c>
      <c r="E15" s="259" t="s">
        <v>330</v>
      </c>
      <c r="F15" s="260">
        <v>400</v>
      </c>
      <c r="G15" s="444">
        <v>688</v>
      </c>
      <c r="H15" s="445">
        <v>557</v>
      </c>
      <c r="I15" s="446">
        <f t="shared" si="0"/>
        <v>131</v>
      </c>
      <c r="J15" s="446">
        <f t="shared" si="1"/>
        <v>52400</v>
      </c>
      <c r="K15" s="467">
        <f t="shared" si="2"/>
        <v>0.0524</v>
      </c>
      <c r="L15" s="444">
        <v>2772</v>
      </c>
      <c r="M15" s="445">
        <v>2631</v>
      </c>
      <c r="N15" s="446">
        <f t="shared" si="3"/>
        <v>141</v>
      </c>
      <c r="O15" s="446">
        <f t="shared" si="4"/>
        <v>56400</v>
      </c>
      <c r="P15" s="468">
        <f t="shared" si="5"/>
        <v>0.0564</v>
      </c>
      <c r="Q15" s="452"/>
    </row>
    <row r="16" spans="1:17" ht="24" customHeight="1">
      <c r="A16" s="635" t="s">
        <v>211</v>
      </c>
      <c r="B16" s="258"/>
      <c r="C16" s="402"/>
      <c r="D16" s="260"/>
      <c r="E16" s="258"/>
      <c r="F16" s="260"/>
      <c r="G16" s="636"/>
      <c r="H16" s="446"/>
      <c r="I16" s="446"/>
      <c r="J16" s="446"/>
      <c r="K16" s="467"/>
      <c r="L16" s="636"/>
      <c r="M16" s="446"/>
      <c r="N16" s="446"/>
      <c r="O16" s="446"/>
      <c r="P16" s="468"/>
      <c r="Q16" s="452"/>
    </row>
    <row r="17" spans="1:17" ht="24" customHeight="1">
      <c r="A17" s="256">
        <v>7</v>
      </c>
      <c r="B17" s="258" t="s">
        <v>224</v>
      </c>
      <c r="C17" s="402">
        <v>4864804</v>
      </c>
      <c r="D17" s="260" t="s">
        <v>12</v>
      </c>
      <c r="E17" s="259" t="s">
        <v>330</v>
      </c>
      <c r="F17" s="260">
        <v>200</v>
      </c>
      <c r="G17" s="444">
        <v>994318</v>
      </c>
      <c r="H17" s="445">
        <v>994131</v>
      </c>
      <c r="I17" s="446">
        <f>G17-H17</f>
        <v>187</v>
      </c>
      <c r="J17" s="446">
        <f>$F17*I17</f>
        <v>37400</v>
      </c>
      <c r="K17" s="793">
        <f>J17/1000000</f>
        <v>0.0374</v>
      </c>
      <c r="L17" s="444">
        <v>4089</v>
      </c>
      <c r="M17" s="445">
        <v>4096</v>
      </c>
      <c r="N17" s="446">
        <f>L17-M17</f>
        <v>-7</v>
      </c>
      <c r="O17" s="446">
        <f>$F17*N17</f>
        <v>-1400</v>
      </c>
      <c r="P17" s="468">
        <f>O17/1000000</f>
        <v>-0.0014</v>
      </c>
      <c r="Q17" s="452"/>
    </row>
    <row r="18" spans="1:17" ht="24" customHeight="1">
      <c r="A18" s="256">
        <v>8</v>
      </c>
      <c r="B18" s="258" t="s">
        <v>223</v>
      </c>
      <c r="C18" s="402">
        <v>4864845</v>
      </c>
      <c r="D18" s="260" t="s">
        <v>12</v>
      </c>
      <c r="E18" s="259" t="s">
        <v>330</v>
      </c>
      <c r="F18" s="260">
        <v>1000</v>
      </c>
      <c r="G18" s="444">
        <v>1821</v>
      </c>
      <c r="H18" s="445">
        <v>1721</v>
      </c>
      <c r="I18" s="446">
        <f>G18-H18</f>
        <v>100</v>
      </c>
      <c r="J18" s="446">
        <f>$F18*I18</f>
        <v>100000</v>
      </c>
      <c r="K18" s="467">
        <f>J18/1000000</f>
        <v>0.1</v>
      </c>
      <c r="L18" s="444">
        <v>998679</v>
      </c>
      <c r="M18" s="445">
        <v>998682</v>
      </c>
      <c r="N18" s="446">
        <f>L18-M18</f>
        <v>-3</v>
      </c>
      <c r="O18" s="446">
        <f>$F18*N18</f>
        <v>-3000</v>
      </c>
      <c r="P18" s="468">
        <f>O18/1000000</f>
        <v>-0.003</v>
      </c>
      <c r="Q18" s="452"/>
    </row>
    <row r="19" spans="1:17" ht="24" customHeight="1">
      <c r="A19" s="257"/>
      <c r="B19" s="637" t="s">
        <v>219</v>
      </c>
      <c r="C19" s="638"/>
      <c r="D19" s="260"/>
      <c r="E19" s="258"/>
      <c r="F19" s="274"/>
      <c r="G19" s="389"/>
      <c r="H19" s="388"/>
      <c r="I19" s="388"/>
      <c r="J19" s="388"/>
      <c r="K19" s="653">
        <f>SUM(K10:K18)</f>
        <v>0.16340000000000002</v>
      </c>
      <c r="L19" s="640"/>
      <c r="M19" s="641"/>
      <c r="N19" s="641"/>
      <c r="O19" s="641"/>
      <c r="P19" s="653">
        <f>SUM(P10:P18)</f>
        <v>1.3932</v>
      </c>
      <c r="Q19" s="452"/>
    </row>
    <row r="20" spans="1:17" ht="24" customHeight="1">
      <c r="A20" s="257"/>
      <c r="B20" s="147"/>
      <c r="C20" s="638"/>
      <c r="D20" s="260"/>
      <c r="E20" s="258"/>
      <c r="F20" s="274"/>
      <c r="G20" s="389"/>
      <c r="H20" s="388"/>
      <c r="I20" s="388"/>
      <c r="J20" s="388"/>
      <c r="K20" s="642"/>
      <c r="L20" s="389"/>
      <c r="M20" s="388"/>
      <c r="N20" s="388"/>
      <c r="O20" s="388"/>
      <c r="P20" s="643"/>
      <c r="Q20" s="452"/>
    </row>
    <row r="21" spans="1:17" ht="24" customHeight="1">
      <c r="A21" s="635" t="s">
        <v>212</v>
      </c>
      <c r="B21" s="84"/>
      <c r="C21" s="644"/>
      <c r="D21" s="274"/>
      <c r="E21" s="84"/>
      <c r="F21" s="274"/>
      <c r="G21" s="389"/>
      <c r="H21" s="388"/>
      <c r="I21" s="388"/>
      <c r="J21" s="388"/>
      <c r="K21" s="632"/>
      <c r="L21" s="389"/>
      <c r="M21" s="388"/>
      <c r="N21" s="388"/>
      <c r="O21" s="388"/>
      <c r="P21" s="633"/>
      <c r="Q21" s="452"/>
    </row>
    <row r="22" spans="1:17" ht="24" customHeight="1">
      <c r="A22" s="257"/>
      <c r="B22" s="84"/>
      <c r="C22" s="644"/>
      <c r="D22" s="274"/>
      <c r="E22" s="84"/>
      <c r="F22" s="274"/>
      <c r="G22" s="389"/>
      <c r="H22" s="388"/>
      <c r="I22" s="388"/>
      <c r="J22" s="388"/>
      <c r="K22" s="632"/>
      <c r="L22" s="389"/>
      <c r="M22" s="388"/>
      <c r="N22" s="388"/>
      <c r="O22" s="388"/>
      <c r="P22" s="633"/>
      <c r="Q22" s="452"/>
    </row>
    <row r="23" spans="1:17" ht="24" customHeight="1">
      <c r="A23" s="256">
        <v>9</v>
      </c>
      <c r="B23" s="84" t="s">
        <v>213</v>
      </c>
      <c r="C23" s="402">
        <v>4865065</v>
      </c>
      <c r="D23" s="274" t="s">
        <v>12</v>
      </c>
      <c r="E23" s="259" t="s">
        <v>330</v>
      </c>
      <c r="F23" s="260">
        <v>100</v>
      </c>
      <c r="G23" s="444">
        <v>3437</v>
      </c>
      <c r="H23" s="445">
        <v>3437</v>
      </c>
      <c r="I23" s="446">
        <f aca="true" t="shared" si="6" ref="I23:I29">G23-H23</f>
        <v>0</v>
      </c>
      <c r="J23" s="446">
        <f aca="true" t="shared" si="7" ref="J23:J29">$F23*I23</f>
        <v>0</v>
      </c>
      <c r="K23" s="467">
        <f aca="true" t="shared" si="8" ref="K23:K29">J23/1000000</f>
        <v>0</v>
      </c>
      <c r="L23" s="444">
        <v>34489</v>
      </c>
      <c r="M23" s="445">
        <v>34489</v>
      </c>
      <c r="N23" s="446">
        <f aca="true" t="shared" si="9" ref="N23:N29">L23-M23</f>
        <v>0</v>
      </c>
      <c r="O23" s="446">
        <f aca="true" t="shared" si="10" ref="O23:O29">$F23*N23</f>
        <v>0</v>
      </c>
      <c r="P23" s="468">
        <f aca="true" t="shared" si="11" ref="P23:P29">O23/1000000</f>
        <v>0</v>
      </c>
      <c r="Q23" s="452"/>
    </row>
    <row r="24" spans="1:17" ht="24" customHeight="1">
      <c r="A24" s="256">
        <v>10</v>
      </c>
      <c r="B24" s="84" t="s">
        <v>214</v>
      </c>
      <c r="C24" s="402">
        <v>4865066</v>
      </c>
      <c r="D24" s="274" t="s">
        <v>12</v>
      </c>
      <c r="E24" s="259" t="s">
        <v>330</v>
      </c>
      <c r="F24" s="260">
        <v>100</v>
      </c>
      <c r="G24" s="444">
        <v>63972</v>
      </c>
      <c r="H24" s="445">
        <v>63974</v>
      </c>
      <c r="I24" s="446">
        <f t="shared" si="6"/>
        <v>-2</v>
      </c>
      <c r="J24" s="446">
        <f t="shared" si="7"/>
        <v>-200</v>
      </c>
      <c r="K24" s="793">
        <f t="shared" si="8"/>
        <v>-0.0002</v>
      </c>
      <c r="L24" s="444">
        <v>96711</v>
      </c>
      <c r="M24" s="445">
        <v>95814</v>
      </c>
      <c r="N24" s="446">
        <f t="shared" si="9"/>
        <v>897</v>
      </c>
      <c r="O24" s="446">
        <f t="shared" si="10"/>
        <v>89700</v>
      </c>
      <c r="P24" s="468">
        <f t="shared" si="11"/>
        <v>0.0897</v>
      </c>
      <c r="Q24" s="452"/>
    </row>
    <row r="25" spans="1:17" ht="24" customHeight="1">
      <c r="A25" s="256">
        <v>11</v>
      </c>
      <c r="B25" s="84" t="s">
        <v>215</v>
      </c>
      <c r="C25" s="402">
        <v>4865067</v>
      </c>
      <c r="D25" s="274" t="s">
        <v>12</v>
      </c>
      <c r="E25" s="259" t="s">
        <v>330</v>
      </c>
      <c r="F25" s="260">
        <v>100</v>
      </c>
      <c r="G25" s="444">
        <v>78249</v>
      </c>
      <c r="H25" s="445">
        <v>78249</v>
      </c>
      <c r="I25" s="446">
        <f t="shared" si="6"/>
        <v>0</v>
      </c>
      <c r="J25" s="446">
        <f t="shared" si="7"/>
        <v>0</v>
      </c>
      <c r="K25" s="467">
        <f t="shared" si="8"/>
        <v>0</v>
      </c>
      <c r="L25" s="444">
        <v>18291</v>
      </c>
      <c r="M25" s="445">
        <v>18291</v>
      </c>
      <c r="N25" s="446">
        <f t="shared" si="9"/>
        <v>0</v>
      </c>
      <c r="O25" s="446">
        <f t="shared" si="10"/>
        <v>0</v>
      </c>
      <c r="P25" s="468">
        <f t="shared" si="11"/>
        <v>0</v>
      </c>
      <c r="Q25" s="452"/>
    </row>
    <row r="26" spans="1:17" ht="24" customHeight="1">
      <c r="A26" s="256">
        <v>12</v>
      </c>
      <c r="B26" s="84" t="s">
        <v>216</v>
      </c>
      <c r="C26" s="402">
        <v>4902562</v>
      </c>
      <c r="D26" s="274" t="s">
        <v>12</v>
      </c>
      <c r="E26" s="259" t="s">
        <v>330</v>
      </c>
      <c r="F26" s="260">
        <v>75</v>
      </c>
      <c r="G26" s="444">
        <v>1</v>
      </c>
      <c r="H26" s="445">
        <v>0</v>
      </c>
      <c r="I26" s="446">
        <f>G26-H26</f>
        <v>1</v>
      </c>
      <c r="J26" s="446">
        <f>$F26*I26</f>
        <v>75</v>
      </c>
      <c r="K26" s="467">
        <f>J26/1000000</f>
        <v>7.5E-05</v>
      </c>
      <c r="L26" s="444">
        <v>4150</v>
      </c>
      <c r="M26" s="445">
        <v>1207</v>
      </c>
      <c r="N26" s="446">
        <f>L26-M26</f>
        <v>2943</v>
      </c>
      <c r="O26" s="446">
        <f>$F26*N26</f>
        <v>220725</v>
      </c>
      <c r="P26" s="468">
        <f>O26/1000000</f>
        <v>0.220725</v>
      </c>
      <c r="Q26" s="464" t="s">
        <v>463</v>
      </c>
    </row>
    <row r="27" spans="1:17" ht="19.5" customHeight="1">
      <c r="A27" s="256">
        <v>13</v>
      </c>
      <c r="B27" s="84" t="s">
        <v>216</v>
      </c>
      <c r="C27" s="495">
        <v>4902599</v>
      </c>
      <c r="D27" s="750" t="s">
        <v>12</v>
      </c>
      <c r="E27" s="259" t="s">
        <v>330</v>
      </c>
      <c r="F27" s="751">
        <v>1000</v>
      </c>
      <c r="G27" s="444">
        <v>6</v>
      </c>
      <c r="H27" s="445">
        <v>6</v>
      </c>
      <c r="I27" s="446">
        <f t="shared" si="6"/>
        <v>0</v>
      </c>
      <c r="J27" s="446">
        <f t="shared" si="7"/>
        <v>0</v>
      </c>
      <c r="K27" s="467">
        <f t="shared" si="8"/>
        <v>0</v>
      </c>
      <c r="L27" s="444">
        <v>40</v>
      </c>
      <c r="M27" s="445">
        <v>40</v>
      </c>
      <c r="N27" s="446">
        <f t="shared" si="9"/>
        <v>0</v>
      </c>
      <c r="O27" s="446">
        <f t="shared" si="10"/>
        <v>0</v>
      </c>
      <c r="P27" s="468">
        <f t="shared" si="11"/>
        <v>0</v>
      </c>
      <c r="Q27" s="470"/>
    </row>
    <row r="28" spans="1:17" ht="24" customHeight="1">
      <c r="A28" s="256">
        <v>14</v>
      </c>
      <c r="B28" s="84" t="s">
        <v>217</v>
      </c>
      <c r="C28" s="402">
        <v>4902552</v>
      </c>
      <c r="D28" s="274" t="s">
        <v>12</v>
      </c>
      <c r="E28" s="259" t="s">
        <v>330</v>
      </c>
      <c r="F28" s="752">
        <v>75</v>
      </c>
      <c r="G28" s="444">
        <v>647</v>
      </c>
      <c r="H28" s="445">
        <v>647</v>
      </c>
      <c r="I28" s="446">
        <f>G28-H28</f>
        <v>0</v>
      </c>
      <c r="J28" s="446">
        <f t="shared" si="7"/>
        <v>0</v>
      </c>
      <c r="K28" s="467">
        <f t="shared" si="8"/>
        <v>0</v>
      </c>
      <c r="L28" s="444">
        <v>1663</v>
      </c>
      <c r="M28" s="445">
        <v>1662</v>
      </c>
      <c r="N28" s="446">
        <f>L28-M28</f>
        <v>1</v>
      </c>
      <c r="O28" s="446">
        <f t="shared" si="10"/>
        <v>75</v>
      </c>
      <c r="P28" s="468">
        <f t="shared" si="11"/>
        <v>7.5E-05</v>
      </c>
      <c r="Q28" s="452"/>
    </row>
    <row r="29" spans="1:17" ht="24" customHeight="1">
      <c r="A29" s="256">
        <v>15</v>
      </c>
      <c r="B29" s="84" t="s">
        <v>217</v>
      </c>
      <c r="C29" s="402">
        <v>4865075</v>
      </c>
      <c r="D29" s="274" t="s">
        <v>12</v>
      </c>
      <c r="E29" s="259" t="s">
        <v>330</v>
      </c>
      <c r="F29" s="260">
        <v>100</v>
      </c>
      <c r="G29" s="444">
        <v>10282</v>
      </c>
      <c r="H29" s="445">
        <v>10282</v>
      </c>
      <c r="I29" s="446">
        <f t="shared" si="6"/>
        <v>0</v>
      </c>
      <c r="J29" s="446">
        <f t="shared" si="7"/>
        <v>0</v>
      </c>
      <c r="K29" s="467">
        <f t="shared" si="8"/>
        <v>0</v>
      </c>
      <c r="L29" s="444">
        <v>4285</v>
      </c>
      <c r="M29" s="445">
        <v>4280</v>
      </c>
      <c r="N29" s="446">
        <f t="shared" si="9"/>
        <v>5</v>
      </c>
      <c r="O29" s="446">
        <f t="shared" si="10"/>
        <v>500</v>
      </c>
      <c r="P29" s="468">
        <f t="shared" si="11"/>
        <v>0.0005</v>
      </c>
      <c r="Q29" s="463"/>
    </row>
    <row r="30" spans="1:17" ht="19.5" customHeight="1" thickBot="1">
      <c r="A30" s="69"/>
      <c r="B30" s="70"/>
      <c r="C30" s="71"/>
      <c r="D30" s="72"/>
      <c r="E30" s="73"/>
      <c r="F30" s="73"/>
      <c r="G30" s="74"/>
      <c r="H30" s="499"/>
      <c r="I30" s="499"/>
      <c r="J30" s="499"/>
      <c r="K30" s="645"/>
      <c r="L30" s="646"/>
      <c r="M30" s="499"/>
      <c r="N30" s="499"/>
      <c r="O30" s="499"/>
      <c r="P30" s="647"/>
      <c r="Q30" s="547"/>
    </row>
    <row r="31" spans="1:16" ht="13.5" thickTop="1">
      <c r="A31" s="68"/>
      <c r="B31" s="76"/>
      <c r="C31" s="60"/>
      <c r="D31" s="62"/>
      <c r="E31" s="61"/>
      <c r="F31" s="61"/>
      <c r="G31" s="77"/>
      <c r="H31" s="607"/>
      <c r="I31" s="388"/>
      <c r="J31" s="388"/>
      <c r="K31" s="632"/>
      <c r="L31" s="607"/>
      <c r="M31" s="607"/>
      <c r="N31" s="388"/>
      <c r="O31" s="388"/>
      <c r="P31" s="648"/>
    </row>
    <row r="32" spans="1:16" ht="12.75">
      <c r="A32" s="68"/>
      <c r="B32" s="76"/>
      <c r="C32" s="60"/>
      <c r="D32" s="62"/>
      <c r="E32" s="61"/>
      <c r="F32" s="61"/>
      <c r="G32" s="77"/>
      <c r="H32" s="607"/>
      <c r="I32" s="388"/>
      <c r="J32" s="388"/>
      <c r="K32" s="632"/>
      <c r="L32" s="607"/>
      <c r="M32" s="607"/>
      <c r="N32" s="388"/>
      <c r="O32" s="388"/>
      <c r="P32" s="648"/>
    </row>
    <row r="33" spans="1:16" ht="12.75">
      <c r="A33" s="607"/>
      <c r="B33" s="493"/>
      <c r="C33" s="493"/>
      <c r="D33" s="493"/>
      <c r="E33" s="493"/>
      <c r="F33" s="493"/>
      <c r="G33" s="493"/>
      <c r="H33" s="493"/>
      <c r="I33" s="493"/>
      <c r="J33" s="493"/>
      <c r="K33" s="649"/>
      <c r="L33" s="493"/>
      <c r="M33" s="493"/>
      <c r="N33" s="493"/>
      <c r="O33" s="493"/>
      <c r="P33" s="650"/>
    </row>
    <row r="34" spans="1:16" ht="20.25">
      <c r="A34" s="163"/>
      <c r="B34" s="637" t="s">
        <v>218</v>
      </c>
      <c r="C34" s="651"/>
      <c r="D34" s="651"/>
      <c r="E34" s="651"/>
      <c r="F34" s="651"/>
      <c r="G34" s="651"/>
      <c r="H34" s="651"/>
      <c r="I34" s="651"/>
      <c r="J34" s="651"/>
      <c r="K34" s="653">
        <f>SUM(K23:K29)</f>
        <v>-0.000125</v>
      </c>
      <c r="L34" s="652"/>
      <c r="M34" s="652"/>
      <c r="N34" s="652"/>
      <c r="O34" s="652"/>
      <c r="P34" s="653">
        <f>SUM(P23:P29)</f>
        <v>0.311</v>
      </c>
    </row>
    <row r="35" spans="1:16" ht="20.25">
      <c r="A35" s="92"/>
      <c r="B35" s="637" t="s">
        <v>219</v>
      </c>
      <c r="C35" s="644"/>
      <c r="D35" s="644"/>
      <c r="E35" s="644"/>
      <c r="F35" s="644"/>
      <c r="G35" s="644"/>
      <c r="H35" s="644"/>
      <c r="I35" s="644"/>
      <c r="J35" s="644"/>
      <c r="K35" s="639">
        <f>K19</f>
        <v>0.16340000000000002</v>
      </c>
      <c r="L35" s="652"/>
      <c r="M35" s="652"/>
      <c r="N35" s="652"/>
      <c r="O35" s="652"/>
      <c r="P35" s="653">
        <f>P19</f>
        <v>1.3932</v>
      </c>
    </row>
    <row r="36" spans="1:16" ht="18">
      <c r="A36" s="92"/>
      <c r="B36" s="84"/>
      <c r="C36" s="88"/>
      <c r="D36" s="88"/>
      <c r="E36" s="88"/>
      <c r="F36" s="88"/>
      <c r="G36" s="88"/>
      <c r="H36" s="88"/>
      <c r="I36" s="88"/>
      <c r="J36" s="88"/>
      <c r="K36" s="654"/>
      <c r="L36" s="655"/>
      <c r="M36" s="655"/>
      <c r="N36" s="655"/>
      <c r="O36" s="655"/>
      <c r="P36" s="656"/>
    </row>
    <row r="37" spans="1:16" ht="3" customHeight="1">
      <c r="A37" s="92"/>
      <c r="B37" s="84"/>
      <c r="C37" s="88"/>
      <c r="D37" s="88"/>
      <c r="E37" s="88"/>
      <c r="F37" s="88"/>
      <c r="G37" s="88"/>
      <c r="H37" s="88"/>
      <c r="I37" s="88"/>
      <c r="J37" s="88"/>
      <c r="K37" s="654"/>
      <c r="L37" s="655"/>
      <c r="M37" s="655"/>
      <c r="N37" s="655"/>
      <c r="O37" s="655"/>
      <c r="P37" s="656"/>
    </row>
    <row r="38" spans="1:16" ht="23.25">
      <c r="A38" s="92"/>
      <c r="B38" s="385" t="s">
        <v>221</v>
      </c>
      <c r="C38" s="657"/>
      <c r="D38" s="3"/>
      <c r="E38" s="3"/>
      <c r="F38" s="3"/>
      <c r="G38" s="3"/>
      <c r="H38" s="3"/>
      <c r="I38" s="3"/>
      <c r="J38" s="3"/>
      <c r="K38" s="658">
        <f>SUM(K34:K37)</f>
        <v>0.16327500000000003</v>
      </c>
      <c r="L38" s="659"/>
      <c r="M38" s="659"/>
      <c r="N38" s="659"/>
      <c r="O38" s="659"/>
      <c r="P38" s="660">
        <f>SUM(P34:P37)</f>
        <v>1.7042</v>
      </c>
    </row>
    <row r="39" ht="12.75">
      <c r="K39" s="661"/>
    </row>
    <row r="40" ht="13.5" thickBot="1">
      <c r="K40" s="661"/>
    </row>
    <row r="41" spans="1:17" ht="12.75">
      <c r="A41" s="553"/>
      <c r="B41" s="554"/>
      <c r="C41" s="554"/>
      <c r="D41" s="554"/>
      <c r="E41" s="554"/>
      <c r="F41" s="554"/>
      <c r="G41" s="554"/>
      <c r="H41" s="548"/>
      <c r="I41" s="548"/>
      <c r="J41" s="548"/>
      <c r="K41" s="548"/>
      <c r="L41" s="548"/>
      <c r="M41" s="548"/>
      <c r="N41" s="548"/>
      <c r="O41" s="548"/>
      <c r="P41" s="548"/>
      <c r="Q41" s="549"/>
    </row>
    <row r="42" spans="1:17" ht="23.25">
      <c r="A42" s="555" t="s">
        <v>311</v>
      </c>
      <c r="B42" s="556"/>
      <c r="C42" s="556"/>
      <c r="D42" s="556"/>
      <c r="E42" s="556"/>
      <c r="F42" s="556"/>
      <c r="G42" s="556"/>
      <c r="H42" s="485"/>
      <c r="I42" s="485"/>
      <c r="J42" s="485"/>
      <c r="K42" s="485"/>
      <c r="L42" s="485"/>
      <c r="M42" s="485"/>
      <c r="N42" s="485"/>
      <c r="O42" s="485"/>
      <c r="P42" s="485"/>
      <c r="Q42" s="550"/>
    </row>
    <row r="43" spans="1:17" ht="12.75">
      <c r="A43" s="557"/>
      <c r="B43" s="556"/>
      <c r="C43" s="556"/>
      <c r="D43" s="556"/>
      <c r="E43" s="556"/>
      <c r="F43" s="556"/>
      <c r="G43" s="556"/>
      <c r="H43" s="485"/>
      <c r="I43" s="485"/>
      <c r="J43" s="485"/>
      <c r="K43" s="485"/>
      <c r="L43" s="485"/>
      <c r="M43" s="485"/>
      <c r="N43" s="485"/>
      <c r="O43" s="485"/>
      <c r="P43" s="485"/>
      <c r="Q43" s="550"/>
    </row>
    <row r="44" spans="1:17" ht="18">
      <c r="A44" s="558"/>
      <c r="B44" s="559"/>
      <c r="C44" s="559"/>
      <c r="D44" s="559"/>
      <c r="E44" s="559"/>
      <c r="F44" s="559"/>
      <c r="G44" s="559"/>
      <c r="H44" s="485"/>
      <c r="I44" s="485"/>
      <c r="J44" s="546"/>
      <c r="K44" s="662" t="s">
        <v>323</v>
      </c>
      <c r="L44" s="485"/>
      <c r="M44" s="485"/>
      <c r="N44" s="485"/>
      <c r="O44" s="485"/>
      <c r="P44" s="663" t="s">
        <v>324</v>
      </c>
      <c r="Q44" s="550"/>
    </row>
    <row r="45" spans="1:17" ht="12.75">
      <c r="A45" s="561"/>
      <c r="B45" s="92"/>
      <c r="C45" s="92"/>
      <c r="D45" s="92"/>
      <c r="E45" s="92"/>
      <c r="F45" s="92"/>
      <c r="G45" s="92"/>
      <c r="H45" s="485"/>
      <c r="I45" s="485"/>
      <c r="J45" s="485"/>
      <c r="K45" s="485"/>
      <c r="L45" s="485"/>
      <c r="M45" s="485"/>
      <c r="N45" s="485"/>
      <c r="O45" s="485"/>
      <c r="P45" s="485"/>
      <c r="Q45" s="550"/>
    </row>
    <row r="46" spans="1:17" ht="12.75">
      <c r="A46" s="561"/>
      <c r="B46" s="92"/>
      <c r="C46" s="92"/>
      <c r="D46" s="92"/>
      <c r="E46" s="92"/>
      <c r="F46" s="92"/>
      <c r="G46" s="92"/>
      <c r="H46" s="485"/>
      <c r="I46" s="485"/>
      <c r="J46" s="485"/>
      <c r="K46" s="485"/>
      <c r="L46" s="485"/>
      <c r="M46" s="485"/>
      <c r="N46" s="485"/>
      <c r="O46" s="485"/>
      <c r="P46" s="485"/>
      <c r="Q46" s="550"/>
    </row>
    <row r="47" spans="1:17" ht="23.25">
      <c r="A47" s="555" t="s">
        <v>314</v>
      </c>
      <c r="B47" s="563"/>
      <c r="C47" s="563"/>
      <c r="D47" s="564"/>
      <c r="E47" s="564"/>
      <c r="F47" s="565"/>
      <c r="G47" s="564"/>
      <c r="H47" s="485"/>
      <c r="I47" s="485"/>
      <c r="J47" s="485"/>
      <c r="K47" s="664">
        <f>K38</f>
        <v>0.16327500000000003</v>
      </c>
      <c r="L47" s="559" t="s">
        <v>312</v>
      </c>
      <c r="M47" s="485"/>
      <c r="N47" s="485"/>
      <c r="O47" s="485"/>
      <c r="P47" s="664">
        <f>P38</f>
        <v>1.7042</v>
      </c>
      <c r="Q47" s="665" t="s">
        <v>312</v>
      </c>
    </row>
    <row r="48" spans="1:17" ht="23.25">
      <c r="A48" s="666"/>
      <c r="B48" s="569"/>
      <c r="C48" s="569"/>
      <c r="D48" s="556"/>
      <c r="E48" s="556"/>
      <c r="F48" s="570"/>
      <c r="G48" s="556"/>
      <c r="H48" s="485"/>
      <c r="I48" s="485"/>
      <c r="J48" s="485"/>
      <c r="K48" s="659"/>
      <c r="L48" s="619"/>
      <c r="M48" s="485"/>
      <c r="N48" s="485"/>
      <c r="O48" s="485"/>
      <c r="P48" s="659"/>
      <c r="Q48" s="667"/>
    </row>
    <row r="49" spans="1:17" ht="23.25">
      <c r="A49" s="668" t="s">
        <v>313</v>
      </c>
      <c r="B49" s="44"/>
      <c r="C49" s="44"/>
      <c r="D49" s="556"/>
      <c r="E49" s="556"/>
      <c r="F49" s="573"/>
      <c r="G49" s="564"/>
      <c r="H49" s="485"/>
      <c r="I49" s="485"/>
      <c r="J49" s="485"/>
      <c r="K49" s="664">
        <f>'STEPPED UP GENCO'!K46</f>
        <v>-0.07963888</v>
      </c>
      <c r="L49" s="559" t="s">
        <v>312</v>
      </c>
      <c r="M49" s="485"/>
      <c r="N49" s="485"/>
      <c r="O49" s="485"/>
      <c r="P49" s="664">
        <f>'STEPPED UP GENCO'!P46</f>
        <v>-3.383499999999999E-05</v>
      </c>
      <c r="Q49" s="665" t="s">
        <v>312</v>
      </c>
    </row>
    <row r="50" spans="1:17" ht="6.75" customHeight="1">
      <c r="A50" s="574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550"/>
    </row>
    <row r="51" spans="1:17" ht="6.75" customHeight="1">
      <c r="A51" s="574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550"/>
    </row>
    <row r="52" spans="1:17" ht="6.75" customHeight="1">
      <c r="A52" s="574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550"/>
    </row>
    <row r="53" spans="1:17" ht="26.25" customHeight="1">
      <c r="A53" s="574"/>
      <c r="B53" s="485"/>
      <c r="C53" s="485"/>
      <c r="D53" s="485"/>
      <c r="E53" s="485"/>
      <c r="F53" s="485"/>
      <c r="G53" s="485"/>
      <c r="H53" s="563"/>
      <c r="I53" s="563"/>
      <c r="J53" s="669" t="s">
        <v>315</v>
      </c>
      <c r="K53" s="664">
        <f>SUM(K47:K52)</f>
        <v>0.08363612000000004</v>
      </c>
      <c r="L53" s="670" t="s">
        <v>312</v>
      </c>
      <c r="M53" s="282"/>
      <c r="N53" s="282"/>
      <c r="O53" s="282"/>
      <c r="P53" s="664">
        <f>SUM(P47:P52)</f>
        <v>1.704166165</v>
      </c>
      <c r="Q53" s="670" t="s">
        <v>312</v>
      </c>
    </row>
    <row r="54" spans="1:17" ht="3" customHeight="1" thickBot="1">
      <c r="A54" s="575"/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2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06" zoomScaleSheetLayoutView="106" zoomScalePageLayoutView="0" workbookViewId="0" topLeftCell="A1">
      <selection activeCell="U26" sqref="U26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5.421875" style="0" customWidth="1"/>
    <col min="10" max="10" width="6.71093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6.28125" style="0" customWidth="1"/>
    <col min="16" max="16" width="10.421875" style="0" customWidth="1"/>
    <col min="17" max="17" width="7.28125" style="0" customWidth="1"/>
  </cols>
  <sheetData>
    <row r="1" spans="1:17" ht="12.75">
      <c r="A1" s="697" t="s">
        <v>225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</row>
    <row r="2" spans="1:17" ht="12.75">
      <c r="A2" s="699" t="s">
        <v>226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817" t="str">
        <f>NDPL!Q1</f>
        <v>APRIL-2019</v>
      </c>
      <c r="Q2" s="817"/>
    </row>
    <row r="3" spans="1:17" ht="12.75">
      <c r="A3" s="699" t="s">
        <v>431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</row>
    <row r="4" spans="1:17" ht="13.5" thickBot="1">
      <c r="A4" s="698"/>
      <c r="B4" s="698"/>
      <c r="C4" s="698"/>
      <c r="D4" s="698"/>
      <c r="E4" s="698"/>
      <c r="F4" s="698"/>
      <c r="G4" s="700"/>
      <c r="H4" s="700"/>
      <c r="I4" s="701" t="s">
        <v>378</v>
      </c>
      <c r="J4" s="700"/>
      <c r="K4" s="700"/>
      <c r="L4" s="700"/>
      <c r="M4" s="700"/>
      <c r="N4" s="701" t="s">
        <v>379</v>
      </c>
      <c r="O4" s="700"/>
      <c r="P4" s="700"/>
      <c r="Q4" s="698"/>
    </row>
    <row r="5" spans="1:17" s="772" customFormat="1" ht="46.5" thickBot="1" thickTop="1">
      <c r="A5" s="768" t="s">
        <v>8</v>
      </c>
      <c r="B5" s="770" t="s">
        <v>9</v>
      </c>
      <c r="C5" s="769" t="s">
        <v>1</v>
      </c>
      <c r="D5" s="769" t="s">
        <v>2</v>
      </c>
      <c r="E5" s="769" t="s">
        <v>3</v>
      </c>
      <c r="F5" s="769" t="s">
        <v>10</v>
      </c>
      <c r="G5" s="768" t="str">
        <f>NDPL!G5</f>
        <v>FINAL READING 30/04/2019</v>
      </c>
      <c r="H5" s="769" t="str">
        <f>NDPL!H5</f>
        <v>INTIAL READING 01/04/2019</v>
      </c>
      <c r="I5" s="769" t="s">
        <v>4</v>
      </c>
      <c r="J5" s="769" t="s">
        <v>5</v>
      </c>
      <c r="K5" s="769" t="s">
        <v>6</v>
      </c>
      <c r="L5" s="768" t="str">
        <f>NDPL!G5</f>
        <v>FINAL READING 30/04/2019</v>
      </c>
      <c r="M5" s="769" t="str">
        <f>NDPL!H5</f>
        <v>INTIAL READING 01/04/2019</v>
      </c>
      <c r="N5" s="769" t="s">
        <v>4</v>
      </c>
      <c r="O5" s="769" t="s">
        <v>5</v>
      </c>
      <c r="P5" s="769" t="s">
        <v>6</v>
      </c>
      <c r="Q5" s="771" t="s">
        <v>293</v>
      </c>
    </row>
    <row r="6" spans="1:17" ht="14.25" thickBot="1" thickTop="1">
      <c r="A6" s="698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</row>
    <row r="7" spans="1:17" ht="13.5" thickTop="1">
      <c r="A7" s="702" t="s">
        <v>430</v>
      </c>
      <c r="B7" s="703"/>
      <c r="C7" s="704"/>
      <c r="D7" s="704"/>
      <c r="E7" s="704"/>
      <c r="F7" s="704"/>
      <c r="G7" s="705"/>
      <c r="H7" s="706"/>
      <c r="I7" s="706"/>
      <c r="J7" s="706"/>
      <c r="K7" s="707"/>
      <c r="L7" s="708"/>
      <c r="M7" s="704"/>
      <c r="N7" s="706"/>
      <c r="O7" s="706"/>
      <c r="P7" s="709"/>
      <c r="Q7" s="710"/>
    </row>
    <row r="8" spans="1:17" ht="12.75">
      <c r="A8" s="711" t="s">
        <v>207</v>
      </c>
      <c r="B8" s="698"/>
      <c r="C8" s="698"/>
      <c r="D8" s="698"/>
      <c r="E8" s="698"/>
      <c r="F8" s="698"/>
      <c r="G8" s="712"/>
      <c r="H8" s="713"/>
      <c r="I8" s="714"/>
      <c r="J8" s="714"/>
      <c r="K8" s="715"/>
      <c r="L8" s="716"/>
      <c r="M8" s="714"/>
      <c r="N8" s="714"/>
      <c r="O8" s="714"/>
      <c r="P8" s="717"/>
      <c r="Q8" s="482"/>
    </row>
    <row r="9" spans="1:17" ht="12.75">
      <c r="A9" s="718" t="s">
        <v>432</v>
      </c>
      <c r="B9" s="698"/>
      <c r="C9" s="698"/>
      <c r="D9" s="698"/>
      <c r="E9" s="698"/>
      <c r="F9" s="698"/>
      <c r="G9" s="712"/>
      <c r="H9" s="713"/>
      <c r="I9" s="714"/>
      <c r="J9" s="714"/>
      <c r="K9" s="715"/>
      <c r="L9" s="716"/>
      <c r="M9" s="714"/>
      <c r="N9" s="714"/>
      <c r="O9" s="714"/>
      <c r="P9" s="717"/>
      <c r="Q9" s="482"/>
    </row>
    <row r="10" spans="1:17" s="448" customFormat="1" ht="12.75">
      <c r="A10" s="719">
        <v>1</v>
      </c>
      <c r="B10" s="721" t="s">
        <v>455</v>
      </c>
      <c r="C10" s="720">
        <v>4864952</v>
      </c>
      <c r="D10" s="765" t="s">
        <v>12</v>
      </c>
      <c r="E10" s="766" t="s">
        <v>330</v>
      </c>
      <c r="F10" s="720">
        <v>625</v>
      </c>
      <c r="G10" s="719">
        <v>994714</v>
      </c>
      <c r="H10" s="54">
        <v>995413</v>
      </c>
      <c r="I10" s="714">
        <f>G10-H10</f>
        <v>-699</v>
      </c>
      <c r="J10" s="714">
        <f>$F10*I10</f>
        <v>-436875</v>
      </c>
      <c r="K10" s="767">
        <f>J10/1000000</f>
        <v>-0.436875</v>
      </c>
      <c r="L10" s="719">
        <v>999990</v>
      </c>
      <c r="M10" s="54">
        <v>999990</v>
      </c>
      <c r="N10" s="714">
        <f>L10-M10</f>
        <v>0</v>
      </c>
      <c r="O10" s="714">
        <f>$F10*N10</f>
        <v>0</v>
      </c>
      <c r="P10" s="717">
        <f>O10/1000000</f>
        <v>0</v>
      </c>
      <c r="Q10" s="482"/>
    </row>
    <row r="11" spans="1:17" s="448" customFormat="1" ht="12.75">
      <c r="A11" s="719">
        <v>2</v>
      </c>
      <c r="B11" s="721" t="s">
        <v>456</v>
      </c>
      <c r="C11" s="720">
        <v>5129958</v>
      </c>
      <c r="D11" s="765" t="s">
        <v>12</v>
      </c>
      <c r="E11" s="766" t="s">
        <v>330</v>
      </c>
      <c r="F11" s="720">
        <v>625</v>
      </c>
      <c r="G11" s="719">
        <v>996318</v>
      </c>
      <c r="H11" s="54">
        <v>996482</v>
      </c>
      <c r="I11" s="714">
        <f>G11-H11</f>
        <v>-164</v>
      </c>
      <c r="J11" s="714">
        <f>$F11*I11</f>
        <v>-102500</v>
      </c>
      <c r="K11" s="767">
        <f>J11/1000000</f>
        <v>-0.1025</v>
      </c>
      <c r="L11" s="719">
        <v>999883</v>
      </c>
      <c r="M11" s="54">
        <v>999883</v>
      </c>
      <c r="N11" s="714">
        <f>L11-M11</f>
        <v>0</v>
      </c>
      <c r="O11" s="714">
        <f>$F11*N11</f>
        <v>0</v>
      </c>
      <c r="P11" s="717">
        <f>O11/1000000</f>
        <v>0</v>
      </c>
      <c r="Q11" s="482"/>
    </row>
    <row r="12" spans="1:17" ht="12.75">
      <c r="A12" s="711" t="s">
        <v>116</v>
      </c>
      <c r="B12" s="711"/>
      <c r="C12" s="720"/>
      <c r="D12" s="765"/>
      <c r="E12" s="766"/>
      <c r="F12" s="720"/>
      <c r="G12" s="719"/>
      <c r="H12" s="54"/>
      <c r="I12" s="714"/>
      <c r="J12" s="714"/>
      <c r="K12" s="767"/>
      <c r="L12" s="719"/>
      <c r="M12" s="54"/>
      <c r="N12" s="714"/>
      <c r="O12" s="714"/>
      <c r="P12" s="717"/>
      <c r="Q12" s="482"/>
    </row>
    <row r="13" spans="1:17" s="448" customFormat="1" ht="12.75">
      <c r="A13" s="719">
        <v>1</v>
      </c>
      <c r="B13" s="721" t="s">
        <v>455</v>
      </c>
      <c r="C13" s="720">
        <v>5295160</v>
      </c>
      <c r="D13" s="765" t="s">
        <v>12</v>
      </c>
      <c r="E13" s="766" t="s">
        <v>330</v>
      </c>
      <c r="F13" s="720">
        <v>400</v>
      </c>
      <c r="G13" s="719">
        <v>994329</v>
      </c>
      <c r="H13" s="54">
        <v>995651</v>
      </c>
      <c r="I13" s="714">
        <f>G13-H13</f>
        <v>-1322</v>
      </c>
      <c r="J13" s="714">
        <f>$F13*I13</f>
        <v>-528800</v>
      </c>
      <c r="K13" s="767">
        <f>J13/1000000</f>
        <v>-0.5288</v>
      </c>
      <c r="L13" s="719">
        <v>999896</v>
      </c>
      <c r="M13" s="54">
        <v>999896</v>
      </c>
      <c r="N13" s="714">
        <f>L13-M13</f>
        <v>0</v>
      </c>
      <c r="O13" s="714">
        <f>$F13*N13</f>
        <v>0</v>
      </c>
      <c r="P13" s="717">
        <f>O13/1000000</f>
        <v>0</v>
      </c>
      <c r="Q13" s="482"/>
    </row>
    <row r="14" spans="1:18" s="17" customFormat="1" ht="13.5" thickBot="1">
      <c r="A14" s="722"/>
      <c r="B14" s="723" t="s">
        <v>219</v>
      </c>
      <c r="C14" s="724"/>
      <c r="D14" s="725"/>
      <c r="E14" s="724"/>
      <c r="F14" s="726"/>
      <c r="G14" s="727"/>
      <c r="H14" s="728"/>
      <c r="I14" s="728"/>
      <c r="J14" s="728"/>
      <c r="K14" s="797">
        <f>SUM(K10:K13)</f>
        <v>-1.068175</v>
      </c>
      <c r="L14" s="727"/>
      <c r="M14" s="728"/>
      <c r="N14" s="728"/>
      <c r="O14" s="728"/>
      <c r="P14" s="729">
        <f>SUM(P10:P13)</f>
        <v>0</v>
      </c>
      <c r="Q14" s="730"/>
      <c r="R14"/>
    </row>
    <row r="16" spans="1:17" ht="12.75">
      <c r="A16" s="802" t="s">
        <v>313</v>
      </c>
      <c r="B16" s="803"/>
      <c r="C16" s="803"/>
      <c r="D16" s="804"/>
      <c r="E16" s="804"/>
      <c r="F16" s="805"/>
      <c r="G16" s="805"/>
      <c r="H16" s="805"/>
      <c r="I16" s="805"/>
      <c r="J16" s="805"/>
      <c r="K16" s="806">
        <f>'STEPPED UP GENCO'!K47</f>
        <v>-0.020088016</v>
      </c>
      <c r="L16" s="805"/>
      <c r="M16" s="805"/>
      <c r="N16" s="805"/>
      <c r="O16" s="805"/>
      <c r="P16" s="807">
        <f>'STEPPED UP GENCO'!P47</f>
        <v>-8.534499999999998E-06</v>
      </c>
      <c r="Q16" s="808"/>
    </row>
    <row r="17" spans="1:17" ht="12.75">
      <c r="A17" s="80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810"/>
    </row>
    <row r="18" spans="1:17" ht="12.75">
      <c r="A18" s="75" t="s">
        <v>484</v>
      </c>
      <c r="B18" s="17"/>
      <c r="C18" s="17"/>
      <c r="D18" s="17"/>
      <c r="E18" s="17"/>
      <c r="F18" s="17"/>
      <c r="G18" s="17"/>
      <c r="H18" s="17"/>
      <c r="I18" s="17"/>
      <c r="J18" s="17"/>
      <c r="K18" s="811">
        <f>SUM(K14:K16)</f>
        <v>-1.0882630160000002</v>
      </c>
      <c r="L18" s="17"/>
      <c r="M18" s="17"/>
      <c r="N18" s="17"/>
      <c r="O18" s="17"/>
      <c r="P18" s="812">
        <f>SUM(P14:P16)</f>
        <v>-8.534499999999998E-06</v>
      </c>
      <c r="Q18" s="810"/>
    </row>
    <row r="19" spans="1:17" ht="12.75">
      <c r="A19" s="813"/>
      <c r="B19" s="814"/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5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A15" sqref="A15:IV15"/>
    </sheetView>
  </sheetViews>
  <sheetFormatPr defaultColWidth="9.140625" defaultRowHeight="12.75"/>
  <cols>
    <col min="1" max="1" width="5.140625" style="448" customWidth="1"/>
    <col min="2" max="2" width="36.8515625" style="448" customWidth="1"/>
    <col min="3" max="3" width="14.8515625" style="448" bestFit="1" customWidth="1"/>
    <col min="4" max="4" width="9.8515625" style="448" customWidth="1"/>
    <col min="5" max="5" width="16.8515625" style="448" customWidth="1"/>
    <col min="6" max="6" width="11.421875" style="448" customWidth="1"/>
    <col min="7" max="7" width="13.421875" style="448" customWidth="1"/>
    <col min="8" max="8" width="13.8515625" style="448" customWidth="1"/>
    <col min="9" max="9" width="11.00390625" style="448" customWidth="1"/>
    <col min="10" max="10" width="11.28125" style="448" customWidth="1"/>
    <col min="11" max="11" width="15.28125" style="448" customWidth="1"/>
    <col min="12" max="12" width="14.00390625" style="448" customWidth="1"/>
    <col min="13" max="13" width="13.00390625" style="448" customWidth="1"/>
    <col min="14" max="14" width="11.140625" style="448" customWidth="1"/>
    <col min="15" max="15" width="13.00390625" style="448" customWidth="1"/>
    <col min="16" max="16" width="14.7109375" style="448" customWidth="1"/>
    <col min="17" max="17" width="20.00390625" style="448" customWidth="1"/>
    <col min="18" max="16384" width="9.140625" style="448" customWidth="1"/>
  </cols>
  <sheetData>
    <row r="1" ht="26.25">
      <c r="A1" s="1" t="s">
        <v>225</v>
      </c>
    </row>
    <row r="2" spans="1:17" ht="16.5" customHeight="1">
      <c r="A2" s="292" t="s">
        <v>226</v>
      </c>
      <c r="P2" s="671" t="str">
        <f>NDPL!Q1</f>
        <v>APRIL-2019</v>
      </c>
      <c r="Q2" s="672"/>
    </row>
    <row r="3" spans="1:8" ht="23.25">
      <c r="A3" s="177" t="s">
        <v>271</v>
      </c>
      <c r="H3" s="527"/>
    </row>
    <row r="4" spans="1:16" ht="24" thickBot="1">
      <c r="A4" s="3"/>
      <c r="G4" s="485"/>
      <c r="H4" s="485"/>
      <c r="I4" s="45" t="s">
        <v>378</v>
      </c>
      <c r="J4" s="485"/>
      <c r="K4" s="485"/>
      <c r="L4" s="485"/>
      <c r="M4" s="485"/>
      <c r="N4" s="45" t="s">
        <v>379</v>
      </c>
      <c r="O4" s="485"/>
      <c r="P4" s="485"/>
    </row>
    <row r="5" spans="1:17" ht="43.5" customHeight="1" thickBot="1" thickTop="1">
      <c r="A5" s="528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30/04/2019</v>
      </c>
      <c r="H5" s="508" t="str">
        <f>NDPL!H5</f>
        <v>INTIAL READING 01/04/2019</v>
      </c>
      <c r="I5" s="508" t="s">
        <v>4</v>
      </c>
      <c r="J5" s="508" t="s">
        <v>5</v>
      </c>
      <c r="K5" s="529" t="s">
        <v>6</v>
      </c>
      <c r="L5" s="506" t="str">
        <f>NDPL!G5</f>
        <v>FINAL READING 30/04/2019</v>
      </c>
      <c r="M5" s="508" t="str">
        <f>NDPL!H5</f>
        <v>INTIAL READING 01/04/2019</v>
      </c>
      <c r="N5" s="508" t="s">
        <v>4</v>
      </c>
      <c r="O5" s="508" t="s">
        <v>5</v>
      </c>
      <c r="P5" s="529" t="s">
        <v>6</v>
      </c>
      <c r="Q5" s="529" t="s">
        <v>293</v>
      </c>
    </row>
    <row r="6" ht="14.25" thickBot="1" thickTop="1"/>
    <row r="7" spans="1:17" ht="19.5" customHeight="1" thickTop="1">
      <c r="A7" s="275"/>
      <c r="B7" s="276" t="s">
        <v>240</v>
      </c>
      <c r="C7" s="277"/>
      <c r="D7" s="277"/>
      <c r="E7" s="277"/>
      <c r="F7" s="278"/>
      <c r="G7" s="93"/>
      <c r="H7" s="87"/>
      <c r="I7" s="87"/>
      <c r="J7" s="87"/>
      <c r="K7" s="90"/>
      <c r="L7" s="95"/>
      <c r="M7" s="460"/>
      <c r="N7" s="460"/>
      <c r="O7" s="460"/>
      <c r="P7" s="588"/>
      <c r="Q7" s="536"/>
    </row>
    <row r="8" spans="1:17" ht="19.5" customHeight="1">
      <c r="A8" s="256"/>
      <c r="B8" s="279" t="s">
        <v>241</v>
      </c>
      <c r="C8" s="280"/>
      <c r="D8" s="280"/>
      <c r="E8" s="280"/>
      <c r="F8" s="281"/>
      <c r="G8" s="37"/>
      <c r="H8" s="43"/>
      <c r="I8" s="43"/>
      <c r="J8" s="43"/>
      <c r="K8" s="41"/>
      <c r="L8" s="96"/>
      <c r="M8" s="485"/>
      <c r="N8" s="485"/>
      <c r="O8" s="485"/>
      <c r="P8" s="673"/>
      <c r="Q8" s="452"/>
    </row>
    <row r="9" spans="1:17" ht="19.5" customHeight="1">
      <c r="A9" s="256">
        <v>1</v>
      </c>
      <c r="B9" s="282" t="s">
        <v>242</v>
      </c>
      <c r="C9" s="280">
        <v>4864817</v>
      </c>
      <c r="D9" s="266" t="s">
        <v>12</v>
      </c>
      <c r="E9" s="92" t="s">
        <v>330</v>
      </c>
      <c r="F9" s="281">
        <v>100</v>
      </c>
      <c r="G9" s="444">
        <v>957519</v>
      </c>
      <c r="H9" s="280">
        <v>959664</v>
      </c>
      <c r="I9" s="447">
        <f>G9-H9</f>
        <v>-2145</v>
      </c>
      <c r="J9" s="447">
        <f>$F9*I9</f>
        <v>-214500</v>
      </c>
      <c r="K9" s="494">
        <f>J9/1000000</f>
        <v>-0.2145</v>
      </c>
      <c r="L9" s="444">
        <v>2000</v>
      </c>
      <c r="M9" s="280">
        <v>2000</v>
      </c>
      <c r="N9" s="447">
        <f>L9-M9</f>
        <v>0</v>
      </c>
      <c r="O9" s="447">
        <f>$F9*N9</f>
        <v>0</v>
      </c>
      <c r="P9" s="494">
        <f>O9/1000000</f>
        <v>0</v>
      </c>
      <c r="Q9" s="464"/>
    </row>
    <row r="10" spans="1:17" ht="19.5" customHeight="1">
      <c r="A10" s="256">
        <v>2</v>
      </c>
      <c r="B10" s="282" t="s">
        <v>243</v>
      </c>
      <c r="C10" s="280">
        <v>4864794</v>
      </c>
      <c r="D10" s="266" t="s">
        <v>12</v>
      </c>
      <c r="E10" s="92" t="s">
        <v>330</v>
      </c>
      <c r="F10" s="281">
        <v>100</v>
      </c>
      <c r="G10" s="444">
        <v>71930</v>
      </c>
      <c r="H10" s="280">
        <v>71829</v>
      </c>
      <c r="I10" s="447">
        <f>G10-H10</f>
        <v>101</v>
      </c>
      <c r="J10" s="447">
        <f>$F10*I10</f>
        <v>10100</v>
      </c>
      <c r="K10" s="494">
        <f>J10/1000000</f>
        <v>0.0101</v>
      </c>
      <c r="L10" s="444">
        <v>5715</v>
      </c>
      <c r="M10" s="280">
        <v>5721</v>
      </c>
      <c r="N10" s="447">
        <f>L10-M10</f>
        <v>-6</v>
      </c>
      <c r="O10" s="447">
        <f>$F10*N10</f>
        <v>-600</v>
      </c>
      <c r="P10" s="494">
        <f>O10/1000000</f>
        <v>-0.0006</v>
      </c>
      <c r="Q10" s="452"/>
    </row>
    <row r="11" spans="1:17" ht="19.5" customHeight="1">
      <c r="A11" s="256">
        <v>3</v>
      </c>
      <c r="B11" s="282" t="s">
        <v>244</v>
      </c>
      <c r="C11" s="280">
        <v>4864896</v>
      </c>
      <c r="D11" s="266" t="s">
        <v>12</v>
      </c>
      <c r="E11" s="92" t="s">
        <v>330</v>
      </c>
      <c r="F11" s="281">
        <v>500</v>
      </c>
      <c r="G11" s="444">
        <v>15023</v>
      </c>
      <c r="H11" s="280">
        <v>14988</v>
      </c>
      <c r="I11" s="447">
        <f>G11-H11</f>
        <v>35</v>
      </c>
      <c r="J11" s="447">
        <f>$F11*I11</f>
        <v>17500</v>
      </c>
      <c r="K11" s="494">
        <f>J11/1000000</f>
        <v>0.0175</v>
      </c>
      <c r="L11" s="444">
        <v>2818</v>
      </c>
      <c r="M11" s="280">
        <v>2762</v>
      </c>
      <c r="N11" s="447">
        <f>L11-M11</f>
        <v>56</v>
      </c>
      <c r="O11" s="447">
        <f>$F11*N11</f>
        <v>28000</v>
      </c>
      <c r="P11" s="494">
        <f>O11/1000000</f>
        <v>0.028</v>
      </c>
      <c r="Q11" s="452"/>
    </row>
    <row r="12" spans="1:17" ht="19.5" customHeight="1">
      <c r="A12" s="256">
        <v>4</v>
      </c>
      <c r="B12" s="282" t="s">
        <v>245</v>
      </c>
      <c r="C12" s="280">
        <v>4864863</v>
      </c>
      <c r="D12" s="266" t="s">
        <v>12</v>
      </c>
      <c r="E12" s="92" t="s">
        <v>330</v>
      </c>
      <c r="F12" s="686">
        <v>937.5</v>
      </c>
      <c r="G12" s="444">
        <v>998809</v>
      </c>
      <c r="H12" s="280">
        <v>999040</v>
      </c>
      <c r="I12" s="447">
        <f>G12-H12</f>
        <v>-231</v>
      </c>
      <c r="J12" s="447">
        <f>$F12*I12</f>
        <v>-216562.5</v>
      </c>
      <c r="K12" s="494">
        <f>J12/1000000</f>
        <v>-0.2165625</v>
      </c>
      <c r="L12" s="444">
        <v>106</v>
      </c>
      <c r="M12" s="280">
        <v>106</v>
      </c>
      <c r="N12" s="447">
        <f>L12-M12</f>
        <v>0</v>
      </c>
      <c r="O12" s="447">
        <f>$F12*N12</f>
        <v>0</v>
      </c>
      <c r="P12" s="494">
        <f>O12/1000000</f>
        <v>0</v>
      </c>
      <c r="Q12" s="687"/>
    </row>
    <row r="13" spans="1:17" ht="19.5" customHeight="1">
      <c r="A13" s="256"/>
      <c r="B13" s="279" t="s">
        <v>246</v>
      </c>
      <c r="C13" s="280"/>
      <c r="D13" s="266"/>
      <c r="E13" s="80"/>
      <c r="F13" s="281"/>
      <c r="G13" s="257"/>
      <c r="H13" s="272"/>
      <c r="I13" s="272"/>
      <c r="J13" s="272"/>
      <c r="K13" s="287"/>
      <c r="L13" s="293"/>
      <c r="M13" s="272"/>
      <c r="N13" s="272"/>
      <c r="O13" s="272"/>
      <c r="P13" s="497"/>
      <c r="Q13" s="452"/>
    </row>
    <row r="14" spans="1:17" ht="19.5" customHeight="1">
      <c r="A14" s="256"/>
      <c r="B14" s="279"/>
      <c r="C14" s="280"/>
      <c r="D14" s="266"/>
      <c r="E14" s="80"/>
      <c r="F14" s="281"/>
      <c r="G14" s="257"/>
      <c r="H14" s="272"/>
      <c r="I14" s="272"/>
      <c r="J14" s="272"/>
      <c r="K14" s="287"/>
      <c r="L14" s="293"/>
      <c r="M14" s="272"/>
      <c r="N14" s="272"/>
      <c r="O14" s="272"/>
      <c r="P14" s="497"/>
      <c r="Q14" s="452"/>
    </row>
    <row r="15" spans="1:17" ht="19.5" customHeight="1">
      <c r="A15" s="256">
        <v>5</v>
      </c>
      <c r="B15" s="282" t="s">
        <v>247</v>
      </c>
      <c r="C15" s="280">
        <v>5128406</v>
      </c>
      <c r="D15" s="266" t="s">
        <v>12</v>
      </c>
      <c r="E15" s="92" t="s">
        <v>330</v>
      </c>
      <c r="F15" s="281">
        <v>-500</v>
      </c>
      <c r="G15" s="444">
        <v>996025</v>
      </c>
      <c r="H15" s="280">
        <v>996025</v>
      </c>
      <c r="I15" s="447">
        <f>G15-H15</f>
        <v>0</v>
      </c>
      <c r="J15" s="447">
        <f>$F15*I15</f>
        <v>0</v>
      </c>
      <c r="K15" s="494">
        <f>J15/1000000</f>
        <v>0</v>
      </c>
      <c r="L15" s="444">
        <v>999839</v>
      </c>
      <c r="M15" s="280">
        <v>999839</v>
      </c>
      <c r="N15" s="447">
        <f>L15-M15</f>
        <v>0</v>
      </c>
      <c r="O15" s="447">
        <f>$F15*N15</f>
        <v>0</v>
      </c>
      <c r="P15" s="494">
        <f>O15/1000000</f>
        <v>0</v>
      </c>
      <c r="Q15" s="452"/>
    </row>
    <row r="16" spans="1:17" ht="19.5" customHeight="1">
      <c r="A16" s="256">
        <v>6</v>
      </c>
      <c r="B16" s="282" t="s">
        <v>248</v>
      </c>
      <c r="C16" s="280">
        <v>4864851</v>
      </c>
      <c r="D16" s="266" t="s">
        <v>12</v>
      </c>
      <c r="E16" s="92" t="s">
        <v>330</v>
      </c>
      <c r="F16" s="281">
        <v>-500</v>
      </c>
      <c r="G16" s="444">
        <v>996402</v>
      </c>
      <c r="H16" s="280">
        <v>997274</v>
      </c>
      <c r="I16" s="447">
        <f>G16-H16</f>
        <v>-872</v>
      </c>
      <c r="J16" s="447">
        <f>$F16*I16</f>
        <v>436000</v>
      </c>
      <c r="K16" s="494">
        <f>J16/1000000</f>
        <v>0.436</v>
      </c>
      <c r="L16" s="444">
        <v>999999</v>
      </c>
      <c r="M16" s="280">
        <v>1000000</v>
      </c>
      <c r="N16" s="447">
        <f>L16-M16</f>
        <v>-1</v>
      </c>
      <c r="O16" s="447">
        <f>$F16*N16</f>
        <v>500</v>
      </c>
      <c r="P16" s="494">
        <f>O16/1000000</f>
        <v>0.0005</v>
      </c>
      <c r="Q16" s="452"/>
    </row>
    <row r="17" spans="1:17" ht="19.5" customHeight="1">
      <c r="A17" s="256">
        <v>7</v>
      </c>
      <c r="B17" s="282" t="s">
        <v>263</v>
      </c>
      <c r="C17" s="280">
        <v>4902559</v>
      </c>
      <c r="D17" s="266" t="s">
        <v>12</v>
      </c>
      <c r="E17" s="92" t="s">
        <v>330</v>
      </c>
      <c r="F17" s="281">
        <v>300</v>
      </c>
      <c r="G17" s="444">
        <v>74</v>
      </c>
      <c r="H17" s="280">
        <v>74</v>
      </c>
      <c r="I17" s="447">
        <f>G17-H17</f>
        <v>0</v>
      </c>
      <c r="J17" s="447">
        <f>$F17*I17</f>
        <v>0</v>
      </c>
      <c r="K17" s="494">
        <f>J17/1000000</f>
        <v>0</v>
      </c>
      <c r="L17" s="444">
        <v>999900</v>
      </c>
      <c r="M17" s="280">
        <v>999900</v>
      </c>
      <c r="N17" s="447">
        <f>L17-M17</f>
        <v>0</v>
      </c>
      <c r="O17" s="447">
        <f>$F17*N17</f>
        <v>0</v>
      </c>
      <c r="P17" s="494">
        <f>O17/1000000</f>
        <v>0</v>
      </c>
      <c r="Q17" s="452"/>
    </row>
    <row r="18" spans="1:17" ht="19.5" customHeight="1">
      <c r="A18" s="256"/>
      <c r="B18" s="279"/>
      <c r="C18" s="280"/>
      <c r="D18" s="266"/>
      <c r="E18" s="92"/>
      <c r="F18" s="281"/>
      <c r="G18" s="91"/>
      <c r="H18" s="80"/>
      <c r="I18" s="43"/>
      <c r="J18" s="43"/>
      <c r="K18" s="94"/>
      <c r="L18" s="295"/>
      <c r="M18" s="486"/>
      <c r="N18" s="486"/>
      <c r="O18" s="486"/>
      <c r="P18" s="487"/>
      <c r="Q18" s="452"/>
    </row>
    <row r="19" spans="1:17" ht="19.5" customHeight="1">
      <c r="A19" s="256"/>
      <c r="B19" s="282"/>
      <c r="C19" s="280"/>
      <c r="D19" s="266"/>
      <c r="E19" s="92"/>
      <c r="F19" s="281"/>
      <c r="G19" s="91"/>
      <c r="H19" s="80"/>
      <c r="I19" s="43"/>
      <c r="J19" s="43"/>
      <c r="K19" s="94"/>
      <c r="L19" s="295"/>
      <c r="M19" s="486"/>
      <c r="N19" s="486"/>
      <c r="O19" s="486"/>
      <c r="P19" s="487"/>
      <c r="Q19" s="452"/>
    </row>
    <row r="20" spans="1:17" ht="19.5" customHeight="1">
      <c r="A20" s="256"/>
      <c r="B20" s="279" t="s">
        <v>249</v>
      </c>
      <c r="C20" s="280"/>
      <c r="D20" s="266"/>
      <c r="E20" s="92"/>
      <c r="F20" s="283"/>
      <c r="G20" s="91"/>
      <c r="H20" s="80"/>
      <c r="I20" s="40"/>
      <c r="J20" s="44"/>
      <c r="K20" s="289">
        <f>SUM(K9:K19)</f>
        <v>0.0325375</v>
      </c>
      <c r="L20" s="296"/>
      <c r="M20" s="272"/>
      <c r="N20" s="272"/>
      <c r="O20" s="272"/>
      <c r="P20" s="290">
        <f>SUM(P9:P19)</f>
        <v>0.0279</v>
      </c>
      <c r="Q20" s="452"/>
    </row>
    <row r="21" spans="1:17" ht="19.5" customHeight="1">
      <c r="A21" s="256"/>
      <c r="B21" s="279" t="s">
        <v>250</v>
      </c>
      <c r="C21" s="280"/>
      <c r="D21" s="266"/>
      <c r="E21" s="92"/>
      <c r="F21" s="283"/>
      <c r="G21" s="91"/>
      <c r="H21" s="80"/>
      <c r="I21" s="40"/>
      <c r="J21" s="40"/>
      <c r="K21" s="94"/>
      <c r="L21" s="295"/>
      <c r="M21" s="486"/>
      <c r="N21" s="486"/>
      <c r="O21" s="486"/>
      <c r="P21" s="487"/>
      <c r="Q21" s="452"/>
    </row>
    <row r="22" spans="1:17" ht="19.5" customHeight="1">
      <c r="A22" s="256"/>
      <c r="B22" s="279" t="s">
        <v>251</v>
      </c>
      <c r="C22" s="280"/>
      <c r="D22" s="266"/>
      <c r="E22" s="92"/>
      <c r="F22" s="283"/>
      <c r="G22" s="91"/>
      <c r="H22" s="80"/>
      <c r="I22" s="40"/>
      <c r="J22" s="40"/>
      <c r="K22" s="94"/>
      <c r="L22" s="295"/>
      <c r="M22" s="486"/>
      <c r="N22" s="486"/>
      <c r="O22" s="486"/>
      <c r="P22" s="487"/>
      <c r="Q22" s="452"/>
    </row>
    <row r="23" spans="1:17" ht="19.5" customHeight="1">
      <c r="A23" s="256">
        <v>8</v>
      </c>
      <c r="B23" s="282" t="s">
        <v>252</v>
      </c>
      <c r="C23" s="280">
        <v>4864796</v>
      </c>
      <c r="D23" s="266" t="s">
        <v>12</v>
      </c>
      <c r="E23" s="92" t="s">
        <v>330</v>
      </c>
      <c r="F23" s="281">
        <v>200</v>
      </c>
      <c r="G23" s="444">
        <v>980505</v>
      </c>
      <c r="H23" s="280">
        <v>980114</v>
      </c>
      <c r="I23" s="447">
        <f>G23-H23</f>
        <v>391</v>
      </c>
      <c r="J23" s="447">
        <f>$F23*I23</f>
        <v>78200</v>
      </c>
      <c r="K23" s="494">
        <f>J23/1000000</f>
        <v>0.0782</v>
      </c>
      <c r="L23" s="444">
        <v>176</v>
      </c>
      <c r="M23" s="280">
        <v>5</v>
      </c>
      <c r="N23" s="447">
        <f>L23-M23</f>
        <v>171</v>
      </c>
      <c r="O23" s="447">
        <f>$F23*N23</f>
        <v>34200</v>
      </c>
      <c r="P23" s="494">
        <f>O23/1000000</f>
        <v>0.0342</v>
      </c>
      <c r="Q23" s="464"/>
    </row>
    <row r="24" spans="1:17" ht="21" customHeight="1">
      <c r="A24" s="256">
        <v>9</v>
      </c>
      <c r="B24" s="282" t="s">
        <v>253</v>
      </c>
      <c r="C24" s="280">
        <v>5128407</v>
      </c>
      <c r="D24" s="266" t="s">
        <v>12</v>
      </c>
      <c r="E24" s="92" t="s">
        <v>330</v>
      </c>
      <c r="F24" s="281">
        <v>937.5</v>
      </c>
      <c r="G24" s="444">
        <v>990876</v>
      </c>
      <c r="H24" s="280">
        <v>991081</v>
      </c>
      <c r="I24" s="447">
        <f>G24-H24</f>
        <v>-205</v>
      </c>
      <c r="J24" s="447">
        <f>$F24*I24</f>
        <v>-192187.5</v>
      </c>
      <c r="K24" s="494">
        <f>J24/1000000</f>
        <v>-0.1921875</v>
      </c>
      <c r="L24" s="444">
        <v>999928</v>
      </c>
      <c r="M24" s="280">
        <v>999929</v>
      </c>
      <c r="N24" s="447">
        <f>L24-M24</f>
        <v>-1</v>
      </c>
      <c r="O24" s="447">
        <f>$F24*N24</f>
        <v>-937.5</v>
      </c>
      <c r="P24" s="494">
        <f>O24/1000000</f>
        <v>-0.0009375</v>
      </c>
      <c r="Q24" s="458"/>
    </row>
    <row r="25" spans="1:17" ht="19.5" customHeight="1">
      <c r="A25" s="256"/>
      <c r="B25" s="279" t="s">
        <v>254</v>
      </c>
      <c r="C25" s="282"/>
      <c r="D25" s="266"/>
      <c r="E25" s="92"/>
      <c r="F25" s="283"/>
      <c r="G25" s="91"/>
      <c r="H25" s="80"/>
      <c r="I25" s="40"/>
      <c r="J25" s="44"/>
      <c r="K25" s="290">
        <f>SUM(K23:K24)</f>
        <v>-0.1139875</v>
      </c>
      <c r="L25" s="296"/>
      <c r="M25" s="272"/>
      <c r="N25" s="272"/>
      <c r="O25" s="272"/>
      <c r="P25" s="290">
        <f>SUM(P23:P24)</f>
        <v>0.0332625</v>
      </c>
      <c r="Q25" s="452"/>
    </row>
    <row r="26" spans="1:17" ht="19.5" customHeight="1">
      <c r="A26" s="256"/>
      <c r="B26" s="279" t="s">
        <v>255</v>
      </c>
      <c r="C26" s="280"/>
      <c r="D26" s="266"/>
      <c r="E26" s="80"/>
      <c r="F26" s="281"/>
      <c r="G26" s="91"/>
      <c r="H26" s="80"/>
      <c r="I26" s="43"/>
      <c r="J26" s="39"/>
      <c r="K26" s="94"/>
      <c r="L26" s="295"/>
      <c r="M26" s="486"/>
      <c r="N26" s="486"/>
      <c r="O26" s="486"/>
      <c r="P26" s="487"/>
      <c r="Q26" s="452"/>
    </row>
    <row r="27" spans="1:17" ht="19.5" customHeight="1">
      <c r="A27" s="256"/>
      <c r="B27" s="279" t="s">
        <v>251</v>
      </c>
      <c r="C27" s="280"/>
      <c r="D27" s="266"/>
      <c r="E27" s="80"/>
      <c r="F27" s="281"/>
      <c r="G27" s="91"/>
      <c r="H27" s="80"/>
      <c r="I27" s="43"/>
      <c r="J27" s="39"/>
      <c r="K27" s="94"/>
      <c r="L27" s="295"/>
      <c r="M27" s="486"/>
      <c r="N27" s="486"/>
      <c r="O27" s="486"/>
      <c r="P27" s="487"/>
      <c r="Q27" s="452"/>
    </row>
    <row r="28" spans="1:17" ht="19.5" customHeight="1">
      <c r="A28" s="256">
        <v>10</v>
      </c>
      <c r="B28" s="282" t="s">
        <v>256</v>
      </c>
      <c r="C28" s="280">
        <v>4864866</v>
      </c>
      <c r="D28" s="266" t="s">
        <v>12</v>
      </c>
      <c r="E28" s="92" t="s">
        <v>330</v>
      </c>
      <c r="F28" s="495">
        <v>1250</v>
      </c>
      <c r="G28" s="444">
        <v>1889</v>
      </c>
      <c r="H28" s="280">
        <v>1890</v>
      </c>
      <c r="I28" s="447">
        <f aca="true" t="shared" si="0" ref="I28:I33">G28-H28</f>
        <v>-1</v>
      </c>
      <c r="J28" s="447">
        <f aca="true" t="shared" si="1" ref="J28:J33">$F28*I28</f>
        <v>-1250</v>
      </c>
      <c r="K28" s="494">
        <f aca="true" t="shared" si="2" ref="K28:K33">J28/1000000</f>
        <v>-0.00125</v>
      </c>
      <c r="L28" s="444">
        <v>69</v>
      </c>
      <c r="M28" s="280">
        <v>93</v>
      </c>
      <c r="N28" s="447">
        <f aca="true" t="shared" si="3" ref="N28:N33">L28-M28</f>
        <v>-24</v>
      </c>
      <c r="O28" s="447">
        <f aca="true" t="shared" si="4" ref="O28:O33">$F28*N28</f>
        <v>-30000</v>
      </c>
      <c r="P28" s="494">
        <f aca="true" t="shared" si="5" ref="P28:P33">O28/1000000</f>
        <v>-0.03</v>
      </c>
      <c r="Q28" s="452"/>
    </row>
    <row r="29" spans="1:17" ht="19.5" customHeight="1">
      <c r="A29" s="256">
        <v>11</v>
      </c>
      <c r="B29" s="282" t="s">
        <v>257</v>
      </c>
      <c r="C29" s="280">
        <v>5295125</v>
      </c>
      <c r="D29" s="266" t="s">
        <v>12</v>
      </c>
      <c r="E29" s="92" t="s">
        <v>330</v>
      </c>
      <c r="F29" s="495">
        <v>100</v>
      </c>
      <c r="G29" s="444">
        <v>356371</v>
      </c>
      <c r="H29" s="280">
        <v>356774</v>
      </c>
      <c r="I29" s="447">
        <f t="shared" si="0"/>
        <v>-403</v>
      </c>
      <c r="J29" s="447">
        <f t="shared" si="1"/>
        <v>-40300</v>
      </c>
      <c r="K29" s="494">
        <f t="shared" si="2"/>
        <v>-0.0403</v>
      </c>
      <c r="L29" s="444">
        <v>999604</v>
      </c>
      <c r="M29" s="280">
        <v>999887</v>
      </c>
      <c r="N29" s="447">
        <f t="shared" si="3"/>
        <v>-283</v>
      </c>
      <c r="O29" s="447">
        <f t="shared" si="4"/>
        <v>-28300</v>
      </c>
      <c r="P29" s="494">
        <f t="shared" si="5"/>
        <v>-0.0283</v>
      </c>
      <c r="Q29" s="452"/>
    </row>
    <row r="30" spans="1:17" ht="19.5" customHeight="1">
      <c r="A30" s="256">
        <v>12</v>
      </c>
      <c r="B30" s="282" t="s">
        <v>258</v>
      </c>
      <c r="C30" s="280">
        <v>5295126</v>
      </c>
      <c r="D30" s="266" t="s">
        <v>12</v>
      </c>
      <c r="E30" s="92" t="s">
        <v>330</v>
      </c>
      <c r="F30" s="495">
        <v>62.5</v>
      </c>
      <c r="G30" s="444">
        <v>295079</v>
      </c>
      <c r="H30" s="280">
        <v>296036</v>
      </c>
      <c r="I30" s="447">
        <f t="shared" si="0"/>
        <v>-957</v>
      </c>
      <c r="J30" s="447">
        <f t="shared" si="1"/>
        <v>-59812.5</v>
      </c>
      <c r="K30" s="494">
        <f t="shared" si="2"/>
        <v>-0.0598125</v>
      </c>
      <c r="L30" s="444">
        <v>94104</v>
      </c>
      <c r="M30" s="280">
        <v>94593</v>
      </c>
      <c r="N30" s="447">
        <f t="shared" si="3"/>
        <v>-489</v>
      </c>
      <c r="O30" s="447">
        <f t="shared" si="4"/>
        <v>-30562.5</v>
      </c>
      <c r="P30" s="494">
        <f t="shared" si="5"/>
        <v>-0.0305625</v>
      </c>
      <c r="Q30" s="452"/>
    </row>
    <row r="31" spans="1:17" ht="19.5" customHeight="1">
      <c r="A31" s="256">
        <v>13</v>
      </c>
      <c r="B31" s="282" t="s">
        <v>259</v>
      </c>
      <c r="C31" s="280">
        <v>4865179</v>
      </c>
      <c r="D31" s="266" t="s">
        <v>12</v>
      </c>
      <c r="E31" s="92" t="s">
        <v>330</v>
      </c>
      <c r="F31" s="495">
        <v>800</v>
      </c>
      <c r="G31" s="444">
        <v>2662</v>
      </c>
      <c r="H31" s="280">
        <v>2646</v>
      </c>
      <c r="I31" s="447">
        <f t="shared" si="0"/>
        <v>16</v>
      </c>
      <c r="J31" s="447">
        <f t="shared" si="1"/>
        <v>12800</v>
      </c>
      <c r="K31" s="494">
        <f t="shared" si="2"/>
        <v>0.0128</v>
      </c>
      <c r="L31" s="444">
        <v>1946</v>
      </c>
      <c r="M31" s="280">
        <v>1947</v>
      </c>
      <c r="N31" s="447">
        <f t="shared" si="3"/>
        <v>-1</v>
      </c>
      <c r="O31" s="447">
        <f t="shared" si="4"/>
        <v>-800</v>
      </c>
      <c r="P31" s="494">
        <f t="shared" si="5"/>
        <v>-0.0008</v>
      </c>
      <c r="Q31" s="452"/>
    </row>
    <row r="32" spans="1:17" ht="19.5" customHeight="1">
      <c r="A32" s="256">
        <v>14</v>
      </c>
      <c r="B32" s="282" t="s">
        <v>260</v>
      </c>
      <c r="C32" s="280">
        <v>4864795</v>
      </c>
      <c r="D32" s="266" t="s">
        <v>12</v>
      </c>
      <c r="E32" s="92" t="s">
        <v>330</v>
      </c>
      <c r="F32" s="495">
        <v>100</v>
      </c>
      <c r="G32" s="444">
        <v>966471</v>
      </c>
      <c r="H32" s="280">
        <v>966968</v>
      </c>
      <c r="I32" s="447">
        <f t="shared" si="0"/>
        <v>-497</v>
      </c>
      <c r="J32" s="447">
        <f t="shared" si="1"/>
        <v>-49700</v>
      </c>
      <c r="K32" s="494">
        <f t="shared" si="2"/>
        <v>-0.0497</v>
      </c>
      <c r="L32" s="444">
        <v>999174</v>
      </c>
      <c r="M32" s="280">
        <v>999175</v>
      </c>
      <c r="N32" s="447">
        <f t="shared" si="3"/>
        <v>-1</v>
      </c>
      <c r="O32" s="447">
        <f t="shared" si="4"/>
        <v>-100</v>
      </c>
      <c r="P32" s="494">
        <f t="shared" si="5"/>
        <v>-0.0001</v>
      </c>
      <c r="Q32" s="464"/>
    </row>
    <row r="33" spans="1:17" ht="19.5" customHeight="1">
      <c r="A33" s="256">
        <v>15</v>
      </c>
      <c r="B33" s="282" t="s">
        <v>356</v>
      </c>
      <c r="C33" s="280">
        <v>4864821</v>
      </c>
      <c r="D33" s="266" t="s">
        <v>12</v>
      </c>
      <c r="E33" s="92" t="s">
        <v>330</v>
      </c>
      <c r="F33" s="495">
        <v>150</v>
      </c>
      <c r="G33" s="444">
        <v>995929</v>
      </c>
      <c r="H33" s="280">
        <v>995909</v>
      </c>
      <c r="I33" s="447">
        <f t="shared" si="0"/>
        <v>20</v>
      </c>
      <c r="J33" s="447">
        <f t="shared" si="1"/>
        <v>3000</v>
      </c>
      <c r="K33" s="494">
        <f t="shared" si="2"/>
        <v>0.003</v>
      </c>
      <c r="L33" s="444">
        <v>987280</v>
      </c>
      <c r="M33" s="280">
        <v>987291</v>
      </c>
      <c r="N33" s="447">
        <f t="shared" si="3"/>
        <v>-11</v>
      </c>
      <c r="O33" s="447">
        <f t="shared" si="4"/>
        <v>-1650</v>
      </c>
      <c r="P33" s="496">
        <f t="shared" si="5"/>
        <v>-0.00165</v>
      </c>
      <c r="Q33" s="475"/>
    </row>
    <row r="34" spans="1:17" ht="19.5" customHeight="1">
      <c r="A34" s="256"/>
      <c r="B34" s="279" t="s">
        <v>246</v>
      </c>
      <c r="C34" s="280"/>
      <c r="D34" s="266"/>
      <c r="E34" s="80"/>
      <c r="F34" s="281"/>
      <c r="G34" s="257"/>
      <c r="H34" s="272"/>
      <c r="I34" s="272"/>
      <c r="J34" s="288"/>
      <c r="K34" s="287"/>
      <c r="L34" s="293"/>
      <c r="M34" s="272"/>
      <c r="N34" s="272"/>
      <c r="O34" s="272"/>
      <c r="P34" s="497"/>
      <c r="Q34" s="452"/>
    </row>
    <row r="35" spans="1:17" ht="19.5" customHeight="1">
      <c r="A35" s="256">
        <v>16</v>
      </c>
      <c r="B35" s="282" t="s">
        <v>261</v>
      </c>
      <c r="C35" s="280">
        <v>4865185</v>
      </c>
      <c r="D35" s="266" t="s">
        <v>12</v>
      </c>
      <c r="E35" s="92" t="s">
        <v>330</v>
      </c>
      <c r="F35" s="495">
        <v>-2500</v>
      </c>
      <c r="G35" s="444">
        <v>997685</v>
      </c>
      <c r="H35" s="280">
        <v>997741</v>
      </c>
      <c r="I35" s="447">
        <f>G35-H35</f>
        <v>-56</v>
      </c>
      <c r="J35" s="447">
        <f>$F35*I35</f>
        <v>140000</v>
      </c>
      <c r="K35" s="494">
        <f>J35/1000000</f>
        <v>0.14</v>
      </c>
      <c r="L35" s="444">
        <v>3063</v>
      </c>
      <c r="M35" s="280">
        <v>3063</v>
      </c>
      <c r="N35" s="447">
        <f>L35-M35</f>
        <v>0</v>
      </c>
      <c r="O35" s="447">
        <f>$F35*N35</f>
        <v>0</v>
      </c>
      <c r="P35" s="496">
        <f>O35/1000000</f>
        <v>0</v>
      </c>
      <c r="Q35" s="463"/>
    </row>
    <row r="36" spans="1:17" ht="19.5" customHeight="1">
      <c r="A36" s="256">
        <v>17</v>
      </c>
      <c r="B36" s="282" t="s">
        <v>264</v>
      </c>
      <c r="C36" s="280">
        <v>4902559</v>
      </c>
      <c r="D36" s="266" t="s">
        <v>12</v>
      </c>
      <c r="E36" s="92" t="s">
        <v>330</v>
      </c>
      <c r="F36" s="280">
        <v>-300</v>
      </c>
      <c r="G36" s="444">
        <v>74</v>
      </c>
      <c r="H36" s="280">
        <v>74</v>
      </c>
      <c r="I36" s="447">
        <f>G36-H36</f>
        <v>0</v>
      </c>
      <c r="J36" s="447">
        <f>$F36*I36</f>
        <v>0</v>
      </c>
      <c r="K36" s="494">
        <f>J36/1000000</f>
        <v>0</v>
      </c>
      <c r="L36" s="444">
        <v>999900</v>
      </c>
      <c r="M36" s="280">
        <v>999900</v>
      </c>
      <c r="N36" s="447">
        <f>L36-M36</f>
        <v>0</v>
      </c>
      <c r="O36" s="447">
        <f>$F36*N36</f>
        <v>0</v>
      </c>
      <c r="P36" s="494">
        <f>O36/1000000</f>
        <v>0</v>
      </c>
      <c r="Q36" s="452"/>
    </row>
    <row r="37" spans="1:17" ht="19.5" customHeight="1" thickBot="1">
      <c r="A37" s="284"/>
      <c r="B37" s="285" t="s">
        <v>262</v>
      </c>
      <c r="C37" s="285"/>
      <c r="D37" s="285"/>
      <c r="E37" s="285"/>
      <c r="F37" s="285"/>
      <c r="G37" s="99"/>
      <c r="H37" s="98"/>
      <c r="I37" s="98"/>
      <c r="J37" s="98"/>
      <c r="K37" s="407">
        <f>SUM(K28:K36)</f>
        <v>0.004737500000000033</v>
      </c>
      <c r="L37" s="297"/>
      <c r="M37" s="674"/>
      <c r="N37" s="674"/>
      <c r="O37" s="674"/>
      <c r="P37" s="291">
        <f>SUM(P28:P36)</f>
        <v>-0.0914125</v>
      </c>
      <c r="Q37" s="547"/>
    </row>
    <row r="38" spans="1:16" ht="13.5" thickTop="1">
      <c r="A38" s="52"/>
      <c r="B38" s="2"/>
      <c r="C38" s="88"/>
      <c r="D38" s="52"/>
      <c r="E38" s="88"/>
      <c r="F38" s="9"/>
      <c r="G38" s="9"/>
      <c r="H38" s="9"/>
      <c r="I38" s="9"/>
      <c r="J38" s="9"/>
      <c r="K38" s="10"/>
      <c r="L38" s="298"/>
      <c r="M38" s="537"/>
      <c r="N38" s="537"/>
      <c r="O38" s="537"/>
      <c r="P38" s="537"/>
    </row>
    <row r="39" spans="11:16" ht="12.75">
      <c r="K39" s="537"/>
      <c r="L39" s="537"/>
      <c r="M39" s="537"/>
      <c r="N39" s="537"/>
      <c r="O39" s="537"/>
      <c r="P39" s="537"/>
    </row>
    <row r="40" spans="7:16" ht="12.75">
      <c r="G40" s="675"/>
      <c r="K40" s="537"/>
      <c r="L40" s="537"/>
      <c r="M40" s="537"/>
      <c r="N40" s="537"/>
      <c r="O40" s="537"/>
      <c r="P40" s="537"/>
    </row>
    <row r="41" spans="2:16" ht="21.75">
      <c r="B41" s="179" t="s">
        <v>316</v>
      </c>
      <c r="K41" s="676">
        <f>K20</f>
        <v>0.0325375</v>
      </c>
      <c r="L41" s="677"/>
      <c r="M41" s="677"/>
      <c r="N41" s="677"/>
      <c r="O41" s="677"/>
      <c r="P41" s="676">
        <f>P20</f>
        <v>0.0279</v>
      </c>
    </row>
    <row r="42" spans="2:16" ht="21.75">
      <c r="B42" s="179" t="s">
        <v>317</v>
      </c>
      <c r="K42" s="676">
        <f>K25</f>
        <v>-0.1139875</v>
      </c>
      <c r="L42" s="677"/>
      <c r="M42" s="677"/>
      <c r="N42" s="677"/>
      <c r="O42" s="677"/>
      <c r="P42" s="676">
        <f>P25</f>
        <v>0.0332625</v>
      </c>
    </row>
    <row r="43" spans="2:16" ht="21.75">
      <c r="B43" s="179" t="s">
        <v>318</v>
      </c>
      <c r="K43" s="676">
        <f>K37</f>
        <v>0.004737500000000033</v>
      </c>
      <c r="L43" s="677"/>
      <c r="M43" s="677"/>
      <c r="N43" s="677"/>
      <c r="O43" s="677"/>
      <c r="P43" s="678">
        <f>P37</f>
        <v>-0.0914125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70" zoomScaleNormal="75" zoomScaleSheetLayoutView="70" zoomScalePageLayoutView="0" workbookViewId="0" topLeftCell="A4">
      <selection activeCell="P47" sqref="P47"/>
    </sheetView>
  </sheetViews>
  <sheetFormatPr defaultColWidth="9.140625" defaultRowHeight="12.75"/>
  <cols>
    <col min="1" max="1" width="6.28125" style="0" customWidth="1"/>
    <col min="2" max="2" width="24.8515625" style="0" customWidth="1"/>
    <col min="3" max="3" width="13.57421875" style="0" customWidth="1"/>
    <col min="4" max="4" width="8.00390625" style="0" customWidth="1"/>
    <col min="5" max="5" width="14.421875" style="0" customWidth="1"/>
    <col min="6" max="6" width="8.421875" style="0" customWidth="1"/>
    <col min="7" max="7" width="13.140625" style="0" customWidth="1"/>
    <col min="8" max="8" width="13.7109375" style="0" customWidth="1"/>
    <col min="9" max="9" width="9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2.28125" style="0" customWidth="1"/>
    <col min="18" max="18" width="7.57421875" style="0" customWidth="1"/>
  </cols>
  <sheetData>
    <row r="1" ht="26.25">
      <c r="A1" s="1" t="s">
        <v>225</v>
      </c>
    </row>
    <row r="2" spans="1:16" ht="20.25">
      <c r="A2" s="305" t="s">
        <v>226</v>
      </c>
      <c r="P2" s="263" t="str">
        <f>NDPL!Q1</f>
        <v>APRIL-2019</v>
      </c>
    </row>
    <row r="3" spans="1:9" ht="18">
      <c r="A3" s="175" t="s">
        <v>478</v>
      </c>
      <c r="B3" s="175"/>
      <c r="C3" s="251"/>
      <c r="D3" s="252"/>
      <c r="E3" s="252"/>
      <c r="F3" s="251"/>
      <c r="G3" s="251"/>
      <c r="H3" s="251"/>
      <c r="I3" s="251"/>
    </row>
    <row r="4" spans="1:16" ht="24" thickBot="1">
      <c r="A4" s="3"/>
      <c r="G4" s="17"/>
      <c r="H4" s="17"/>
      <c r="I4" s="45" t="s">
        <v>378</v>
      </c>
      <c r="J4" s="17"/>
      <c r="K4" s="17"/>
      <c r="L4" s="17"/>
      <c r="M4" s="17"/>
      <c r="N4" s="45" t="s">
        <v>379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30/04/2019</v>
      </c>
      <c r="H5" s="32" t="str">
        <f>NDPL!H5</f>
        <v>INTIAL READING 01/04/2019</v>
      </c>
      <c r="I5" s="32" t="s">
        <v>4</v>
      </c>
      <c r="J5" s="32" t="s">
        <v>5</v>
      </c>
      <c r="K5" s="32" t="s">
        <v>6</v>
      </c>
      <c r="L5" s="34" t="str">
        <f>NDPL!G5</f>
        <v>FINAL READING 30/04/2019</v>
      </c>
      <c r="M5" s="32" t="str">
        <f>NDPL!H5</f>
        <v>INTIAL READING 01/04/2019</v>
      </c>
      <c r="N5" s="32" t="s">
        <v>4</v>
      </c>
      <c r="O5" s="32" t="s">
        <v>5</v>
      </c>
      <c r="P5" s="33" t="s">
        <v>6</v>
      </c>
      <c r="Q5" s="33" t="s">
        <v>293</v>
      </c>
    </row>
    <row r="6" ht="14.25" thickBot="1" thickTop="1"/>
    <row r="7" spans="1:17" ht="13.5" thickTop="1">
      <c r="A7" s="22"/>
      <c r="B7" s="106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4"/>
    </row>
    <row r="8" spans="1:17" ht="18">
      <c r="A8" s="110"/>
      <c r="B8" s="422"/>
      <c r="C8" s="421"/>
      <c r="D8" s="113"/>
      <c r="E8" s="113"/>
      <c r="F8" s="115"/>
      <c r="G8" s="124"/>
      <c r="H8" s="17"/>
      <c r="I8" s="65"/>
      <c r="J8" s="65"/>
      <c r="K8" s="67"/>
      <c r="L8" s="66"/>
      <c r="M8" s="64"/>
      <c r="N8" s="65"/>
      <c r="O8" s="65"/>
      <c r="P8" s="67"/>
      <c r="Q8" s="145"/>
    </row>
    <row r="9" spans="1:17" ht="18">
      <c r="A9" s="117"/>
      <c r="B9" s="423"/>
      <c r="C9" s="424"/>
      <c r="D9" s="118"/>
      <c r="E9" s="113"/>
      <c r="F9" s="115"/>
      <c r="G9" s="21"/>
      <c r="H9" s="17"/>
      <c r="I9" s="65"/>
      <c r="J9" s="65"/>
      <c r="K9" s="67"/>
      <c r="L9" s="174"/>
      <c r="M9" s="65"/>
      <c r="N9" s="65"/>
      <c r="O9" s="65"/>
      <c r="P9" s="67"/>
      <c r="Q9" s="145"/>
    </row>
    <row r="10" spans="1:17" s="448" customFormat="1" ht="20.25">
      <c r="A10" s="413">
        <v>1</v>
      </c>
      <c r="B10" s="300" t="s">
        <v>479</v>
      </c>
      <c r="C10" s="421">
        <v>5295181</v>
      </c>
      <c r="D10" s="735" t="s">
        <v>12</v>
      </c>
      <c r="E10" s="735" t="s">
        <v>336</v>
      </c>
      <c r="F10" s="525">
        <v>1000</v>
      </c>
      <c r="G10" s="444">
        <v>60087</v>
      </c>
      <c r="H10" s="445">
        <v>58838</v>
      </c>
      <c r="I10" s="445">
        <f>G10-H10</f>
        <v>1249</v>
      </c>
      <c r="J10" s="445">
        <f>$F10*I10</f>
        <v>1249000</v>
      </c>
      <c r="K10" s="445">
        <f>J10/1000000</f>
        <v>1.249</v>
      </c>
      <c r="L10" s="444">
        <v>1000012</v>
      </c>
      <c r="M10" s="445">
        <v>999989</v>
      </c>
      <c r="N10" s="446">
        <f>L10-M10</f>
        <v>23</v>
      </c>
      <c r="O10" s="446">
        <f>$F10*N10</f>
        <v>23000</v>
      </c>
      <c r="P10" s="526">
        <f>O10/1000000</f>
        <v>0.023</v>
      </c>
      <c r="Q10" s="452"/>
    </row>
    <row r="11" spans="1:17" s="448" customFormat="1" ht="20.25">
      <c r="A11" s="413">
        <v>2</v>
      </c>
      <c r="B11" s="300" t="s">
        <v>480</v>
      </c>
      <c r="C11" s="421">
        <v>4864970</v>
      </c>
      <c r="D11" s="735" t="s">
        <v>12</v>
      </c>
      <c r="E11" s="735" t="s">
        <v>336</v>
      </c>
      <c r="F11" s="525">
        <v>2000</v>
      </c>
      <c r="G11" s="444">
        <v>677</v>
      </c>
      <c r="H11" s="445">
        <v>297</v>
      </c>
      <c r="I11" s="445">
        <f>G11-H11</f>
        <v>380</v>
      </c>
      <c r="J11" s="445">
        <f>$F11*I11</f>
        <v>760000</v>
      </c>
      <c r="K11" s="445">
        <f>J11/1000000</f>
        <v>0.76</v>
      </c>
      <c r="L11" s="444">
        <v>12</v>
      </c>
      <c r="M11" s="445">
        <v>0</v>
      </c>
      <c r="N11" s="446">
        <f>L11-M11</f>
        <v>12</v>
      </c>
      <c r="O11" s="446">
        <f>$F11*N11</f>
        <v>24000</v>
      </c>
      <c r="P11" s="526">
        <f>O11/1000000</f>
        <v>0.024</v>
      </c>
      <c r="Q11" s="464" t="s">
        <v>464</v>
      </c>
    </row>
    <row r="12" spans="1:17" ht="20.25">
      <c r="A12" s="413">
        <v>3</v>
      </c>
      <c r="B12" s="300" t="s">
        <v>481</v>
      </c>
      <c r="C12" s="421">
        <v>4864958</v>
      </c>
      <c r="D12" s="735" t="s">
        <v>12</v>
      </c>
      <c r="E12" s="735" t="s">
        <v>336</v>
      </c>
      <c r="F12" s="525">
        <v>-500</v>
      </c>
      <c r="G12" s="444">
        <v>964441</v>
      </c>
      <c r="H12" s="445">
        <v>966392</v>
      </c>
      <c r="I12" s="445">
        <f>G12-H12</f>
        <v>-1951</v>
      </c>
      <c r="J12" s="445">
        <f>$F12*I12</f>
        <v>975500</v>
      </c>
      <c r="K12" s="445">
        <f>J12/1000000</f>
        <v>0.9755</v>
      </c>
      <c r="L12" s="444">
        <v>999276</v>
      </c>
      <c r="M12" s="445">
        <v>999276</v>
      </c>
      <c r="N12" s="446">
        <f>L12-M12</f>
        <v>0</v>
      </c>
      <c r="O12" s="446">
        <f>$F12*N12</f>
        <v>0</v>
      </c>
      <c r="P12" s="526">
        <f>O12/1000000</f>
        <v>0</v>
      </c>
      <c r="Q12" s="145"/>
    </row>
    <row r="13" spans="1:17" ht="20.25">
      <c r="A13" s="413">
        <v>4</v>
      </c>
      <c r="B13" s="300" t="s">
        <v>482</v>
      </c>
      <c r="C13" s="421">
        <v>5295115</v>
      </c>
      <c r="D13" s="735" t="s">
        <v>12</v>
      </c>
      <c r="E13" s="735" t="s">
        <v>336</v>
      </c>
      <c r="F13" s="525">
        <v>-100</v>
      </c>
      <c r="G13" s="444">
        <v>673104</v>
      </c>
      <c r="H13" s="445">
        <v>680330</v>
      </c>
      <c r="I13" s="445">
        <f>G13-H13</f>
        <v>-7226</v>
      </c>
      <c r="J13" s="445">
        <f>$F13*I13</f>
        <v>722600</v>
      </c>
      <c r="K13" s="445">
        <f>J13/1000000</f>
        <v>0.7226</v>
      </c>
      <c r="L13" s="444">
        <v>997127</v>
      </c>
      <c r="M13" s="445">
        <v>997127</v>
      </c>
      <c r="N13" s="446">
        <f>L13-M13</f>
        <v>0</v>
      </c>
      <c r="O13" s="446">
        <f>$F13*N13</f>
        <v>0</v>
      </c>
      <c r="P13" s="526">
        <f>O13/1000000</f>
        <v>0</v>
      </c>
      <c r="Q13" s="145"/>
    </row>
    <row r="14" spans="1:17" ht="14.25">
      <c r="A14" s="91"/>
      <c r="B14" s="119"/>
      <c r="C14" s="103"/>
      <c r="D14" s="439"/>
      <c r="E14" s="120"/>
      <c r="F14" s="121"/>
      <c r="G14" s="125"/>
      <c r="H14" s="126"/>
      <c r="I14" s="65"/>
      <c r="J14" s="65"/>
      <c r="K14" s="65"/>
      <c r="L14" s="174"/>
      <c r="M14" s="65"/>
      <c r="N14" s="65"/>
      <c r="O14" s="65"/>
      <c r="P14" s="67"/>
      <c r="Q14" s="145"/>
    </row>
    <row r="15" spans="1:17" ht="18">
      <c r="A15" s="91"/>
      <c r="B15" s="119"/>
      <c r="C15" s="103"/>
      <c r="D15" s="439"/>
      <c r="E15" s="120"/>
      <c r="F15" s="121"/>
      <c r="G15" s="125"/>
      <c r="H15" s="434" t="s">
        <v>302</v>
      </c>
      <c r="I15" s="416"/>
      <c r="J15" s="286"/>
      <c r="K15" s="417">
        <f>SUM(K10:K14)</f>
        <v>3.7071000000000005</v>
      </c>
      <c r="L15" s="174"/>
      <c r="M15" s="435" t="s">
        <v>302</v>
      </c>
      <c r="N15" s="418"/>
      <c r="O15" s="414"/>
      <c r="P15" s="419">
        <f>SUM(P10:P14)</f>
        <v>0.047</v>
      </c>
      <c r="Q15" s="145"/>
    </row>
    <row r="16" spans="1:17" ht="18">
      <c r="A16" s="91"/>
      <c r="B16" s="119"/>
      <c r="C16" s="103"/>
      <c r="D16" s="439"/>
      <c r="E16" s="120"/>
      <c r="F16" s="121"/>
      <c r="G16" s="125"/>
      <c r="H16" s="434"/>
      <c r="I16" s="416"/>
      <c r="J16" s="286"/>
      <c r="K16" s="417"/>
      <c r="L16" s="174"/>
      <c r="M16" s="435"/>
      <c r="N16" s="418"/>
      <c r="O16" s="414"/>
      <c r="P16" s="419"/>
      <c r="Q16" s="145"/>
    </row>
    <row r="17" spans="1:17" ht="18">
      <c r="A17" s="91"/>
      <c r="B17" s="119"/>
      <c r="C17" s="103"/>
      <c r="D17" s="439"/>
      <c r="E17" s="120"/>
      <c r="F17" s="121"/>
      <c r="G17" s="125"/>
      <c r="H17" s="434"/>
      <c r="I17" s="416"/>
      <c r="J17" s="286"/>
      <c r="K17" s="417"/>
      <c r="L17" s="174"/>
      <c r="M17" s="435"/>
      <c r="N17" s="418"/>
      <c r="O17" s="414"/>
      <c r="P17" s="419"/>
      <c r="Q17" s="145"/>
    </row>
    <row r="18" spans="1:17" ht="18">
      <c r="A18" s="91"/>
      <c r="B18" s="302"/>
      <c r="C18" s="301"/>
      <c r="D18" s="439"/>
      <c r="E18" s="120"/>
      <c r="F18" s="121"/>
      <c r="G18" s="125"/>
      <c r="H18" s="126"/>
      <c r="I18" s="65"/>
      <c r="J18" s="65"/>
      <c r="K18" s="67"/>
      <c r="L18" s="174"/>
      <c r="M18" s="65"/>
      <c r="N18" s="65"/>
      <c r="O18" s="65"/>
      <c r="P18" s="67"/>
      <c r="Q18" s="145"/>
    </row>
    <row r="19" spans="1:17" ht="18">
      <c r="A19" s="21"/>
      <c r="B19" s="17"/>
      <c r="C19" s="17"/>
      <c r="D19" s="17"/>
      <c r="E19" s="17"/>
      <c r="F19" s="17"/>
      <c r="G19" s="21"/>
      <c r="H19" s="437"/>
      <c r="I19" s="436"/>
      <c r="J19" s="384"/>
      <c r="K19" s="420"/>
      <c r="L19" s="21"/>
      <c r="M19" s="437"/>
      <c r="N19" s="420"/>
      <c r="O19" s="384"/>
      <c r="P19" s="420"/>
      <c r="Q19" s="145"/>
    </row>
    <row r="20" spans="1:17" ht="12.75">
      <c r="A20" s="21"/>
      <c r="B20" s="17"/>
      <c r="C20" s="17"/>
      <c r="D20" s="17"/>
      <c r="E20" s="17"/>
      <c r="F20" s="17"/>
      <c r="G20" s="21"/>
      <c r="H20" s="17"/>
      <c r="I20" s="17"/>
      <c r="J20" s="17"/>
      <c r="K20" s="17"/>
      <c r="L20" s="21"/>
      <c r="M20" s="17"/>
      <c r="N20" s="17"/>
      <c r="O20" s="17"/>
      <c r="P20" s="97"/>
      <c r="Q20" s="145"/>
    </row>
    <row r="21" spans="1:17" ht="13.5" thickBot="1">
      <c r="A21" s="25"/>
      <c r="B21" s="26"/>
      <c r="C21" s="26"/>
      <c r="D21" s="26"/>
      <c r="E21" s="26"/>
      <c r="F21" s="26"/>
      <c r="G21" s="25"/>
      <c r="H21" s="26"/>
      <c r="I21" s="187"/>
      <c r="J21" s="26"/>
      <c r="K21" s="188"/>
      <c r="L21" s="25"/>
      <c r="M21" s="26"/>
      <c r="N21" s="187"/>
      <c r="O21" s="26"/>
      <c r="P21" s="188"/>
      <c r="Q21" s="146"/>
    </row>
    <row r="22" ht="13.5" thickTop="1"/>
    <row r="26" spans="1:16" ht="18">
      <c r="A26" s="425" t="s">
        <v>272</v>
      </c>
      <c r="B26" s="176"/>
      <c r="C26" s="176"/>
      <c r="D26" s="176"/>
      <c r="E26" s="176"/>
      <c r="F26" s="176"/>
      <c r="K26" s="127">
        <f>(K15+K19)</f>
        <v>3.7071000000000005</v>
      </c>
      <c r="L26" s="128"/>
      <c r="M26" s="128"/>
      <c r="N26" s="128"/>
      <c r="O26" s="128"/>
      <c r="P26" s="127">
        <f>(P15+P19)</f>
        <v>0.047</v>
      </c>
    </row>
    <row r="29" spans="1:2" ht="18">
      <c r="A29" s="425" t="s">
        <v>273</v>
      </c>
      <c r="B29" s="425" t="s">
        <v>274</v>
      </c>
    </row>
    <row r="30" spans="1:16" ht="18">
      <c r="A30" s="189"/>
      <c r="B30" s="189"/>
      <c r="H30" s="149" t="s">
        <v>275</v>
      </c>
      <c r="I30" s="176"/>
      <c r="J30" s="149"/>
      <c r="K30" s="261">
        <f>SUM(NDPL!K49:K51)</f>
        <v>-10.494</v>
      </c>
      <c r="L30" s="261"/>
      <c r="M30" s="261"/>
      <c r="N30" s="261"/>
      <c r="O30" s="261"/>
      <c r="P30" s="261">
        <f>SUM(NDPL!P49:P51)</f>
        <v>0</v>
      </c>
    </row>
    <row r="31" spans="8:16" ht="18">
      <c r="H31" s="149" t="s">
        <v>276</v>
      </c>
      <c r="I31" s="176"/>
      <c r="J31" s="149"/>
      <c r="K31" s="261">
        <f>BRPL!K18</f>
        <v>0</v>
      </c>
      <c r="L31" s="261"/>
      <c r="M31" s="261"/>
      <c r="N31" s="261"/>
      <c r="O31" s="261"/>
      <c r="P31" s="261">
        <f>BRPL!P18</f>
        <v>0</v>
      </c>
    </row>
    <row r="32" spans="8:16" ht="18">
      <c r="H32" s="149" t="s">
        <v>277</v>
      </c>
      <c r="I32" s="176"/>
      <c r="J32" s="149"/>
      <c r="K32" s="176">
        <f>SUM(BYPL!K33,BYPL!K87:K89)</f>
        <v>-4.7387</v>
      </c>
      <c r="L32" s="176"/>
      <c r="M32" s="426"/>
      <c r="N32" s="176"/>
      <c r="O32" s="176"/>
      <c r="P32" s="176">
        <f>SUM(BYPL!P33,BYPL!P87:P89)</f>
        <v>-0.02105</v>
      </c>
    </row>
    <row r="33" spans="8:16" ht="18">
      <c r="H33" s="149" t="s">
        <v>278</v>
      </c>
      <c r="I33" s="176"/>
      <c r="J33" s="149"/>
      <c r="K33" s="176">
        <f>NDMC!K36</f>
        <v>-0.3608</v>
      </c>
      <c r="L33" s="176"/>
      <c r="M33" s="176"/>
      <c r="N33" s="176"/>
      <c r="O33" s="176"/>
      <c r="P33" s="176">
        <f>NDMC!P36</f>
        <v>-0.031</v>
      </c>
    </row>
    <row r="34" spans="8:16" ht="18">
      <c r="H34" s="149" t="s">
        <v>279</v>
      </c>
      <c r="I34" s="176"/>
      <c r="J34" s="149"/>
      <c r="K34" s="176">
        <v>0</v>
      </c>
      <c r="L34" s="176"/>
      <c r="M34" s="176"/>
      <c r="N34" s="176"/>
      <c r="O34" s="176"/>
      <c r="P34" s="176">
        <v>0</v>
      </c>
    </row>
    <row r="35" spans="8:16" ht="18">
      <c r="H35" s="149" t="s">
        <v>447</v>
      </c>
      <c r="I35" s="176"/>
      <c r="J35" s="149"/>
      <c r="K35" s="176">
        <v>0</v>
      </c>
      <c r="L35" s="176"/>
      <c r="M35" s="176"/>
      <c r="N35" s="176"/>
      <c r="O35" s="176"/>
      <c r="P35" s="176">
        <v>0</v>
      </c>
    </row>
    <row r="36" spans="8:16" ht="18">
      <c r="H36" s="427" t="s">
        <v>280</v>
      </c>
      <c r="I36" s="149"/>
      <c r="J36" s="149"/>
      <c r="K36" s="149">
        <f>SUM(K30:K34)</f>
        <v>-15.593499999999999</v>
      </c>
      <c r="L36" s="176"/>
      <c r="M36" s="176"/>
      <c r="N36" s="176"/>
      <c r="O36" s="176"/>
      <c r="P36" s="149">
        <f>SUM(P30:P34)</f>
        <v>-0.05205</v>
      </c>
    </row>
    <row r="37" spans="8:16" ht="18">
      <c r="H37" s="176"/>
      <c r="I37" s="176"/>
      <c r="J37" s="176"/>
      <c r="K37" s="176"/>
      <c r="L37" s="176"/>
      <c r="M37" s="176"/>
      <c r="N37" s="176"/>
      <c r="O37" s="176"/>
      <c r="P37" s="176"/>
    </row>
    <row r="38" spans="1:16" ht="18">
      <c r="A38" s="425" t="s">
        <v>303</v>
      </c>
      <c r="B38" s="105"/>
      <c r="C38" s="105"/>
      <c r="D38" s="105"/>
      <c r="E38" s="105"/>
      <c r="F38" s="105"/>
      <c r="G38" s="105"/>
      <c r="H38" s="149"/>
      <c r="I38" s="428"/>
      <c r="J38" s="149"/>
      <c r="K38" s="428">
        <f>K26+K36</f>
        <v>-11.886399999999998</v>
      </c>
      <c r="L38" s="176"/>
      <c r="M38" s="176"/>
      <c r="N38" s="176"/>
      <c r="O38" s="176"/>
      <c r="P38" s="428">
        <f>P26+P36</f>
        <v>-0.005049999999999999</v>
      </c>
    </row>
    <row r="39" spans="1:10" ht="18">
      <c r="A39" s="149"/>
      <c r="B39" s="104"/>
      <c r="C39" s="105"/>
      <c r="D39" s="105"/>
      <c r="E39" s="105"/>
      <c r="F39" s="105"/>
      <c r="G39" s="105"/>
      <c r="H39" s="105"/>
      <c r="I39" s="130"/>
      <c r="J39" s="105"/>
    </row>
    <row r="40" spans="1:10" ht="18">
      <c r="A40" s="427" t="s">
        <v>281</v>
      </c>
      <c r="B40" s="149" t="s">
        <v>282</v>
      </c>
      <c r="C40" s="105"/>
      <c r="D40" s="105"/>
      <c r="E40" s="105"/>
      <c r="F40" s="105"/>
      <c r="G40" s="105"/>
      <c r="H40" s="105"/>
      <c r="I40" s="130"/>
      <c r="J40" s="105"/>
    </row>
    <row r="41" spans="1:10" ht="12.75">
      <c r="A41" s="129"/>
      <c r="B41" s="104"/>
      <c r="C41" s="105"/>
      <c r="D41" s="105"/>
      <c r="E41" s="105"/>
      <c r="F41" s="105"/>
      <c r="G41" s="105"/>
      <c r="H41" s="105"/>
      <c r="I41" s="130"/>
      <c r="J41" s="105"/>
    </row>
    <row r="42" spans="1:16" ht="18">
      <c r="A42" s="429" t="s">
        <v>283</v>
      </c>
      <c r="B42" s="430" t="s">
        <v>284</v>
      </c>
      <c r="C42" s="431" t="s">
        <v>285</v>
      </c>
      <c r="D42" s="430"/>
      <c r="E42" s="430"/>
      <c r="F42" s="430"/>
      <c r="G42" s="384">
        <v>29.042</v>
      </c>
      <c r="H42" s="430" t="s">
        <v>286</v>
      </c>
      <c r="I42" s="430"/>
      <c r="J42" s="432"/>
      <c r="K42" s="430">
        <f aca="true" t="shared" si="0" ref="K42:K47">($K$38*G42)/100</f>
        <v>-3.452048288</v>
      </c>
      <c r="L42" s="430"/>
      <c r="M42" s="430"/>
      <c r="N42" s="430"/>
      <c r="O42" s="430"/>
      <c r="P42" s="430">
        <f aca="true" t="shared" si="1" ref="P42:P47">($P$38*G42)/100</f>
        <v>-0.001466621</v>
      </c>
    </row>
    <row r="43" spans="1:16" ht="18">
      <c r="A43" s="429" t="s">
        <v>287</v>
      </c>
      <c r="B43" s="430" t="s">
        <v>337</v>
      </c>
      <c r="C43" s="431" t="s">
        <v>285</v>
      </c>
      <c r="D43" s="430"/>
      <c r="E43" s="430"/>
      <c r="F43" s="430"/>
      <c r="G43" s="384">
        <v>42.884</v>
      </c>
      <c r="H43" s="430" t="s">
        <v>286</v>
      </c>
      <c r="I43" s="430"/>
      <c r="J43" s="432"/>
      <c r="K43" s="430">
        <f t="shared" si="0"/>
        <v>-5.097363775999999</v>
      </c>
      <c r="L43" s="430"/>
      <c r="M43" s="430"/>
      <c r="N43" s="430"/>
      <c r="O43" s="430"/>
      <c r="P43" s="430">
        <f t="shared" si="1"/>
        <v>-0.0021656419999999997</v>
      </c>
    </row>
    <row r="44" spans="1:16" ht="18">
      <c r="A44" s="429" t="s">
        <v>288</v>
      </c>
      <c r="B44" s="430" t="s">
        <v>338</v>
      </c>
      <c r="C44" s="431" t="s">
        <v>285</v>
      </c>
      <c r="D44" s="430"/>
      <c r="E44" s="430"/>
      <c r="F44" s="430"/>
      <c r="G44" s="384">
        <v>23.094</v>
      </c>
      <c r="H44" s="430" t="s">
        <v>286</v>
      </c>
      <c r="I44" s="430"/>
      <c r="J44" s="432"/>
      <c r="K44" s="430">
        <f t="shared" si="0"/>
        <v>-2.745045216</v>
      </c>
      <c r="L44" s="430"/>
      <c r="M44" s="430"/>
      <c r="N44" s="430"/>
      <c r="O44" s="430"/>
      <c r="P44" s="430">
        <f t="shared" si="1"/>
        <v>-0.0011662469999999998</v>
      </c>
    </row>
    <row r="45" spans="1:16" ht="18">
      <c r="A45" s="429" t="s">
        <v>289</v>
      </c>
      <c r="B45" s="430" t="s">
        <v>339</v>
      </c>
      <c r="C45" s="431" t="s">
        <v>285</v>
      </c>
      <c r="D45" s="430"/>
      <c r="E45" s="430"/>
      <c r="F45" s="430"/>
      <c r="G45" s="384">
        <v>4.139</v>
      </c>
      <c r="H45" s="430" t="s">
        <v>286</v>
      </c>
      <c r="I45" s="430"/>
      <c r="J45" s="432"/>
      <c r="K45" s="430">
        <f t="shared" si="0"/>
        <v>-0.4919780959999999</v>
      </c>
      <c r="L45" s="430"/>
      <c r="M45" s="430"/>
      <c r="N45" s="430"/>
      <c r="O45" s="430"/>
      <c r="P45" s="430">
        <f t="shared" si="1"/>
        <v>-0.00020901949999999997</v>
      </c>
    </row>
    <row r="46" spans="1:16" ht="18">
      <c r="A46" s="429" t="s">
        <v>290</v>
      </c>
      <c r="B46" s="430" t="s">
        <v>340</v>
      </c>
      <c r="C46" s="431" t="s">
        <v>285</v>
      </c>
      <c r="D46" s="430"/>
      <c r="E46" s="430"/>
      <c r="F46" s="430"/>
      <c r="G46" s="384">
        <v>0.67</v>
      </c>
      <c r="H46" s="430" t="s">
        <v>286</v>
      </c>
      <c r="I46" s="430"/>
      <c r="J46" s="432"/>
      <c r="K46" s="430">
        <f t="shared" si="0"/>
        <v>-0.07963888</v>
      </c>
      <c r="L46" s="430"/>
      <c r="M46" s="430"/>
      <c r="N46" s="430"/>
      <c r="O46" s="430"/>
      <c r="P46" s="430">
        <f t="shared" si="1"/>
        <v>-3.383499999999999E-05</v>
      </c>
    </row>
    <row r="47" spans="1:16" ht="18">
      <c r="A47" s="429" t="s">
        <v>445</v>
      </c>
      <c r="B47" s="430" t="s">
        <v>446</v>
      </c>
      <c r="C47" s="431" t="s">
        <v>285</v>
      </c>
      <c r="F47" s="131"/>
      <c r="G47" s="273">
        <v>0.169</v>
      </c>
      <c r="H47" s="430" t="s">
        <v>286</v>
      </c>
      <c r="J47" s="132"/>
      <c r="K47" s="430">
        <f t="shared" si="0"/>
        <v>-0.020088016</v>
      </c>
      <c r="P47" s="176">
        <f t="shared" si="1"/>
        <v>-8.534499999999998E-06</v>
      </c>
    </row>
    <row r="48" spans="1:10" ht="15">
      <c r="A48" s="433" t="s">
        <v>483</v>
      </c>
      <c r="F48" s="131"/>
      <c r="J48" s="132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2">
      <selection activeCell="W24" sqref="W2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140625" style="0" customWidth="1"/>
    <col min="11" max="11" width="34.8515625" style="0" customWidth="1"/>
    <col min="12" max="12" width="8.7109375" style="0" customWidth="1"/>
    <col min="13" max="13" width="3.00390625" style="0" customWidth="1"/>
    <col min="14" max="14" width="14.28125" style="0" customWidth="1"/>
    <col min="15" max="15" width="9.140625" style="0" hidden="1" customWidth="1"/>
    <col min="16" max="16" width="4.140625" style="0" hidden="1" customWidth="1"/>
    <col min="17" max="17" width="18.57421875" style="0" customWidth="1"/>
  </cols>
  <sheetData>
    <row r="1" spans="1:18" ht="68.25" customHeight="1" thickTop="1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253"/>
      <c r="R1" s="17"/>
    </row>
    <row r="2" spans="1:18" ht="30">
      <c r="A2" s="197"/>
      <c r="B2" s="17"/>
      <c r="C2" s="17"/>
      <c r="D2" s="17"/>
      <c r="E2" s="17"/>
      <c r="F2" s="17"/>
      <c r="G2" s="375" t="s">
        <v>335</v>
      </c>
      <c r="H2" s="17"/>
      <c r="I2" s="17"/>
      <c r="J2" s="17"/>
      <c r="K2" s="17"/>
      <c r="L2" s="17"/>
      <c r="M2" s="17"/>
      <c r="N2" s="17"/>
      <c r="O2" s="17"/>
      <c r="P2" s="17"/>
      <c r="Q2" s="254"/>
      <c r="R2" s="17"/>
    </row>
    <row r="3" spans="1:18" ht="26.25">
      <c r="A3" s="19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4"/>
      <c r="R3" s="17"/>
    </row>
    <row r="4" spans="1:18" ht="25.5">
      <c r="A4" s="19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4"/>
      <c r="R4" s="17"/>
    </row>
    <row r="5" spans="1:18" ht="23.25">
      <c r="A5" s="203"/>
      <c r="B5" s="17"/>
      <c r="C5" s="370" t="s">
        <v>365</v>
      </c>
      <c r="D5" s="17"/>
      <c r="E5" s="17"/>
      <c r="F5" s="17"/>
      <c r="G5" s="17"/>
      <c r="H5" s="17"/>
      <c r="I5" s="17"/>
      <c r="J5" s="17"/>
      <c r="K5" s="17"/>
      <c r="L5" s="200"/>
      <c r="M5" s="17"/>
      <c r="N5" s="17"/>
      <c r="O5" s="17"/>
      <c r="P5" s="17"/>
      <c r="Q5" s="254"/>
      <c r="R5" s="17"/>
    </row>
    <row r="6" spans="1:18" ht="18">
      <c r="A6" s="199"/>
      <c r="B6" s="10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4"/>
      <c r="R6" s="17"/>
    </row>
    <row r="7" spans="1:18" ht="26.25">
      <c r="A7" s="197"/>
      <c r="B7" s="17"/>
      <c r="C7" s="17"/>
      <c r="D7" s="17"/>
      <c r="E7" s="17"/>
      <c r="F7" s="240" t="s">
        <v>468</v>
      </c>
      <c r="G7" s="17"/>
      <c r="H7" s="17"/>
      <c r="I7" s="17"/>
      <c r="J7" s="17"/>
      <c r="K7" s="17"/>
      <c r="L7" s="200"/>
      <c r="M7" s="17"/>
      <c r="N7" s="17"/>
      <c r="O7" s="17"/>
      <c r="P7" s="17"/>
      <c r="Q7" s="254"/>
      <c r="R7" s="17"/>
    </row>
    <row r="8" spans="1:18" ht="25.5">
      <c r="A8" s="198"/>
      <c r="B8" s="201"/>
      <c r="C8" s="17"/>
      <c r="D8" s="17"/>
      <c r="E8" s="17"/>
      <c r="F8" s="17"/>
      <c r="G8" s="17"/>
      <c r="H8" s="202"/>
      <c r="I8" s="17"/>
      <c r="J8" s="17"/>
      <c r="K8" s="17"/>
      <c r="L8" s="17"/>
      <c r="M8" s="17"/>
      <c r="N8" s="17"/>
      <c r="O8" s="17"/>
      <c r="P8" s="17"/>
      <c r="Q8" s="254"/>
      <c r="R8" s="17"/>
    </row>
    <row r="9" spans="1:18" ht="12.75">
      <c r="A9" s="203"/>
      <c r="B9" s="17"/>
      <c r="C9" s="17"/>
      <c r="D9" s="17"/>
      <c r="E9" s="17"/>
      <c r="F9" s="17"/>
      <c r="G9" s="17"/>
      <c r="H9" s="204"/>
      <c r="I9" s="17"/>
      <c r="J9" s="17"/>
      <c r="K9" s="17"/>
      <c r="L9" s="17"/>
      <c r="M9" s="17"/>
      <c r="N9" s="17"/>
      <c r="O9" s="17"/>
      <c r="P9" s="17"/>
      <c r="Q9" s="254"/>
      <c r="R9" s="17"/>
    </row>
    <row r="10" spans="1:18" ht="45.75" customHeight="1">
      <c r="A10" s="203"/>
      <c r="B10" s="247" t="s">
        <v>304</v>
      </c>
      <c r="C10" s="17"/>
      <c r="D10" s="17"/>
      <c r="E10" s="17"/>
      <c r="F10" s="17"/>
      <c r="G10" s="17"/>
      <c r="H10" s="204"/>
      <c r="I10" s="241"/>
      <c r="J10" s="64"/>
      <c r="K10" s="64"/>
      <c r="L10" s="64"/>
      <c r="M10" s="64"/>
      <c r="N10" s="241"/>
      <c r="O10" s="64"/>
      <c r="P10" s="64"/>
      <c r="Q10" s="254"/>
      <c r="R10" s="17"/>
    </row>
    <row r="11" spans="1:19" ht="20.25">
      <c r="A11" s="203"/>
      <c r="B11" s="17"/>
      <c r="C11" s="17"/>
      <c r="D11" s="17"/>
      <c r="E11" s="17"/>
      <c r="F11" s="17"/>
      <c r="G11" s="17"/>
      <c r="H11" s="207"/>
      <c r="I11" s="392" t="s">
        <v>485</v>
      </c>
      <c r="J11" s="242"/>
      <c r="K11" s="242"/>
      <c r="L11" s="242"/>
      <c r="M11" s="242"/>
      <c r="N11" s="392" t="s">
        <v>486</v>
      </c>
      <c r="O11" s="242"/>
      <c r="P11" s="242"/>
      <c r="Q11" s="364"/>
      <c r="R11" s="210"/>
      <c r="S11" s="190"/>
    </row>
    <row r="12" spans="1:18" ht="12.75">
      <c r="A12" s="203"/>
      <c r="B12" s="17"/>
      <c r="C12" s="17"/>
      <c r="D12" s="17"/>
      <c r="E12" s="17"/>
      <c r="F12" s="17"/>
      <c r="G12" s="17"/>
      <c r="H12" s="204"/>
      <c r="I12" s="239"/>
      <c r="J12" s="239"/>
      <c r="K12" s="239"/>
      <c r="L12" s="239"/>
      <c r="M12" s="239"/>
      <c r="N12" s="239"/>
      <c r="O12" s="239"/>
      <c r="P12" s="239"/>
      <c r="Q12" s="254"/>
      <c r="R12" s="17"/>
    </row>
    <row r="13" spans="1:18" ht="26.25">
      <c r="A13" s="369">
        <v>1</v>
      </c>
      <c r="B13" s="370" t="s">
        <v>305</v>
      </c>
      <c r="C13" s="371"/>
      <c r="D13" s="371"/>
      <c r="E13" s="368"/>
      <c r="F13" s="368"/>
      <c r="G13" s="206"/>
      <c r="H13" s="365"/>
      <c r="I13" s="366">
        <f>NDPL!K170</f>
        <v>-35.07565829133333</v>
      </c>
      <c r="J13" s="240"/>
      <c r="K13" s="240"/>
      <c r="L13" s="240"/>
      <c r="M13" s="365" t="s">
        <v>334</v>
      </c>
      <c r="N13" s="366">
        <f>NDPL!P170</f>
        <v>1.1373679990000005</v>
      </c>
      <c r="O13" s="240"/>
      <c r="P13" s="240"/>
      <c r="Q13" s="254"/>
      <c r="R13" s="17"/>
    </row>
    <row r="14" spans="1:18" ht="26.25">
      <c r="A14" s="369"/>
      <c r="B14" s="370"/>
      <c r="C14" s="371"/>
      <c r="D14" s="371"/>
      <c r="E14" s="368"/>
      <c r="F14" s="368"/>
      <c r="G14" s="206"/>
      <c r="H14" s="365"/>
      <c r="I14" s="366"/>
      <c r="J14" s="240"/>
      <c r="K14" s="240"/>
      <c r="L14" s="240"/>
      <c r="M14" s="365"/>
      <c r="N14" s="366"/>
      <c r="O14" s="240"/>
      <c r="P14" s="240"/>
      <c r="Q14" s="254"/>
      <c r="R14" s="17"/>
    </row>
    <row r="15" spans="1:18" ht="26.25">
      <c r="A15" s="369"/>
      <c r="B15" s="370"/>
      <c r="C15" s="371"/>
      <c r="D15" s="371"/>
      <c r="E15" s="368"/>
      <c r="F15" s="368"/>
      <c r="G15" s="201"/>
      <c r="H15" s="365"/>
      <c r="I15" s="366"/>
      <c r="J15" s="240"/>
      <c r="K15" s="240"/>
      <c r="L15" s="240"/>
      <c r="M15" s="365"/>
      <c r="N15" s="366"/>
      <c r="O15" s="240"/>
      <c r="P15" s="240"/>
      <c r="Q15" s="254"/>
      <c r="R15" s="17"/>
    </row>
    <row r="16" spans="1:18" ht="23.25" customHeight="1">
      <c r="A16" s="369">
        <v>2</v>
      </c>
      <c r="B16" s="370" t="s">
        <v>306</v>
      </c>
      <c r="C16" s="371"/>
      <c r="D16" s="371"/>
      <c r="E16" s="368"/>
      <c r="F16" s="368"/>
      <c r="G16" s="206"/>
      <c r="H16" s="365"/>
      <c r="I16" s="366">
        <f>BRPL!K211</f>
        <v>-45.380678186000004</v>
      </c>
      <c r="J16" s="240"/>
      <c r="K16" s="240"/>
      <c r="L16" s="240"/>
      <c r="M16" s="365" t="s">
        <v>334</v>
      </c>
      <c r="N16" s="366">
        <f>BRPL!P211</f>
        <v>1.2892288680000001</v>
      </c>
      <c r="O16" s="240"/>
      <c r="P16" s="240"/>
      <c r="Q16" s="254"/>
      <c r="R16" s="17"/>
    </row>
    <row r="17" spans="1:18" ht="26.25">
      <c r="A17" s="369"/>
      <c r="B17" s="370"/>
      <c r="C17" s="371"/>
      <c r="D17" s="371"/>
      <c r="E17" s="368"/>
      <c r="F17" s="368"/>
      <c r="G17" s="206"/>
      <c r="H17" s="365"/>
      <c r="I17" s="366"/>
      <c r="J17" s="240"/>
      <c r="K17" s="240"/>
      <c r="L17" s="240"/>
      <c r="M17" s="365"/>
      <c r="N17" s="366"/>
      <c r="O17" s="240"/>
      <c r="P17" s="240"/>
      <c r="Q17" s="254"/>
      <c r="R17" s="17"/>
    </row>
    <row r="18" spans="1:18" ht="26.25">
      <c r="A18" s="369"/>
      <c r="B18" s="370"/>
      <c r="C18" s="371"/>
      <c r="D18" s="371"/>
      <c r="E18" s="368"/>
      <c r="F18" s="368"/>
      <c r="G18" s="201"/>
      <c r="H18" s="365"/>
      <c r="I18" s="366"/>
      <c r="J18" s="240"/>
      <c r="K18" s="240"/>
      <c r="L18" s="240"/>
      <c r="M18" s="365"/>
      <c r="N18" s="366"/>
      <c r="O18" s="240"/>
      <c r="P18" s="240"/>
      <c r="Q18" s="254"/>
      <c r="R18" s="17"/>
    </row>
    <row r="19" spans="1:18" ht="23.25" customHeight="1">
      <c r="A19" s="369">
        <v>3</v>
      </c>
      <c r="B19" s="370" t="s">
        <v>307</v>
      </c>
      <c r="C19" s="371"/>
      <c r="D19" s="371"/>
      <c r="E19" s="368"/>
      <c r="F19" s="368"/>
      <c r="G19" s="206"/>
      <c r="H19" s="365"/>
      <c r="I19" s="366">
        <f>BYPL!K175</f>
        <v>-7.110561872666665</v>
      </c>
      <c r="J19" s="240"/>
      <c r="K19" s="240"/>
      <c r="L19" s="240"/>
      <c r="M19" s="365" t="s">
        <v>334</v>
      </c>
      <c r="N19" s="366">
        <f>BYPL!P175</f>
        <v>1.1081295930000001</v>
      </c>
      <c r="O19" s="240"/>
      <c r="P19" s="240"/>
      <c r="Q19" s="254"/>
      <c r="R19" s="17"/>
    </row>
    <row r="20" spans="1:18" ht="26.25">
      <c r="A20" s="369"/>
      <c r="B20" s="370"/>
      <c r="C20" s="371"/>
      <c r="D20" s="371"/>
      <c r="E20" s="368"/>
      <c r="F20" s="368"/>
      <c r="G20" s="206"/>
      <c r="H20" s="365"/>
      <c r="I20" s="366"/>
      <c r="J20" s="240"/>
      <c r="K20" s="240"/>
      <c r="L20" s="240"/>
      <c r="M20" s="365"/>
      <c r="N20" s="366"/>
      <c r="O20" s="240"/>
      <c r="P20" s="240"/>
      <c r="Q20" s="254"/>
      <c r="R20" s="17"/>
    </row>
    <row r="21" spans="1:18" ht="26.25">
      <c r="A21" s="369"/>
      <c r="B21" s="372"/>
      <c r="C21" s="372"/>
      <c r="D21" s="372"/>
      <c r="E21" s="262"/>
      <c r="F21" s="262"/>
      <c r="G21" s="102"/>
      <c r="H21" s="365"/>
      <c r="I21" s="366"/>
      <c r="J21" s="240"/>
      <c r="K21" s="240"/>
      <c r="L21" s="240"/>
      <c r="M21" s="365"/>
      <c r="N21" s="366"/>
      <c r="O21" s="240"/>
      <c r="P21" s="240"/>
      <c r="Q21" s="254"/>
      <c r="R21" s="17"/>
    </row>
    <row r="22" spans="1:18" ht="26.25">
      <c r="A22" s="369">
        <v>4</v>
      </c>
      <c r="B22" s="370" t="s">
        <v>308</v>
      </c>
      <c r="C22" s="372"/>
      <c r="D22" s="372"/>
      <c r="E22" s="262"/>
      <c r="F22" s="262"/>
      <c r="G22" s="206"/>
      <c r="H22" s="365"/>
      <c r="I22" s="366">
        <f>NDMC!K89</f>
        <v>-1.3106803460000003</v>
      </c>
      <c r="J22" s="240"/>
      <c r="K22" s="240"/>
      <c r="L22" s="240"/>
      <c r="M22" s="365" t="s">
        <v>334</v>
      </c>
      <c r="N22" s="366">
        <f>NDMC!P89</f>
        <v>0.0632209505</v>
      </c>
      <c r="O22" s="240"/>
      <c r="P22" s="240"/>
      <c r="Q22" s="254"/>
      <c r="R22" s="17"/>
    </row>
    <row r="23" spans="1:18" ht="26.25">
      <c r="A23" s="369"/>
      <c r="B23" s="370"/>
      <c r="C23" s="372"/>
      <c r="D23" s="372"/>
      <c r="E23" s="262"/>
      <c r="F23" s="262"/>
      <c r="G23" s="206"/>
      <c r="H23" s="365"/>
      <c r="I23" s="366"/>
      <c r="J23" s="240"/>
      <c r="K23" s="240"/>
      <c r="L23" s="240"/>
      <c r="M23" s="365"/>
      <c r="N23" s="366"/>
      <c r="O23" s="240"/>
      <c r="P23" s="240"/>
      <c r="Q23" s="254"/>
      <c r="R23" s="17"/>
    </row>
    <row r="24" spans="1:18" ht="26.25">
      <c r="A24" s="369"/>
      <c r="B24" s="372"/>
      <c r="C24" s="372"/>
      <c r="D24" s="372"/>
      <c r="E24" s="262"/>
      <c r="F24" s="262"/>
      <c r="G24" s="102"/>
      <c r="H24" s="365"/>
      <c r="I24" s="366"/>
      <c r="J24" s="240"/>
      <c r="K24" s="240"/>
      <c r="L24" s="240"/>
      <c r="M24" s="365"/>
      <c r="N24" s="366"/>
      <c r="O24" s="240"/>
      <c r="P24" s="240"/>
      <c r="Q24" s="254"/>
      <c r="R24" s="17"/>
    </row>
    <row r="25" spans="1:18" ht="26.25">
      <c r="A25" s="369">
        <v>5</v>
      </c>
      <c r="B25" s="370" t="s">
        <v>309</v>
      </c>
      <c r="C25" s="372"/>
      <c r="D25" s="372"/>
      <c r="E25" s="262"/>
      <c r="F25" s="262"/>
      <c r="G25" s="206"/>
      <c r="H25" s="365" t="s">
        <v>334</v>
      </c>
      <c r="I25" s="366">
        <f>MES!K53</f>
        <v>0.08363612000000004</v>
      </c>
      <c r="J25" s="240"/>
      <c r="K25" s="240"/>
      <c r="L25" s="240"/>
      <c r="M25" s="365" t="s">
        <v>334</v>
      </c>
      <c r="N25" s="366">
        <f>MES!P53</f>
        <v>1.704166165</v>
      </c>
      <c r="O25" s="240"/>
      <c r="P25" s="240"/>
      <c r="Q25" s="254"/>
      <c r="R25" s="17"/>
    </row>
    <row r="26" spans="1:18" ht="20.25">
      <c r="A26" s="203"/>
      <c r="B26" s="17"/>
      <c r="C26" s="17"/>
      <c r="D26" s="17"/>
      <c r="E26" s="17"/>
      <c r="F26" s="17"/>
      <c r="G26" s="17"/>
      <c r="H26" s="205"/>
      <c r="I26" s="367"/>
      <c r="J26" s="238"/>
      <c r="K26" s="238"/>
      <c r="L26" s="238"/>
      <c r="M26" s="238"/>
      <c r="N26" s="238"/>
      <c r="O26" s="238"/>
      <c r="P26" s="238"/>
      <c r="Q26" s="254"/>
      <c r="R26" s="17"/>
    </row>
    <row r="27" spans="1:18" ht="18">
      <c r="A27" s="199"/>
      <c r="B27" s="178"/>
      <c r="C27" s="208"/>
      <c r="D27" s="208"/>
      <c r="E27" s="208"/>
      <c r="F27" s="208"/>
      <c r="G27" s="209"/>
      <c r="H27" s="205"/>
      <c r="I27" s="17"/>
      <c r="J27" s="17"/>
      <c r="K27" s="17"/>
      <c r="L27" s="17"/>
      <c r="M27" s="17"/>
      <c r="N27" s="17"/>
      <c r="O27" s="17"/>
      <c r="P27" s="17"/>
      <c r="Q27" s="254"/>
      <c r="R27" s="17"/>
    </row>
    <row r="28" spans="1:18" ht="28.5" customHeight="1">
      <c r="A28" s="369">
        <v>6</v>
      </c>
      <c r="B28" s="370" t="s">
        <v>433</v>
      </c>
      <c r="C28" s="372"/>
      <c r="D28" s="372"/>
      <c r="E28" s="262"/>
      <c r="F28" s="262"/>
      <c r="G28" s="206"/>
      <c r="H28" s="365"/>
      <c r="I28" s="366">
        <f>Railway!K18</f>
        <v>-1.0882630160000002</v>
      </c>
      <c r="J28" s="240"/>
      <c r="K28" s="240"/>
      <c r="L28" s="240"/>
      <c r="M28" s="365" t="s">
        <v>334</v>
      </c>
      <c r="N28" s="366">
        <f>Railway!P18</f>
        <v>-8.534499999999998E-06</v>
      </c>
      <c r="O28" s="17"/>
      <c r="P28" s="17"/>
      <c r="Q28" s="254"/>
      <c r="R28" s="17"/>
    </row>
    <row r="29" spans="1:18" ht="54" customHeight="1" thickBot="1">
      <c r="A29" s="363" t="s">
        <v>310</v>
      </c>
      <c r="B29" s="243"/>
      <c r="C29" s="243"/>
      <c r="D29" s="243"/>
      <c r="E29" s="243"/>
      <c r="F29" s="243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55"/>
      <c r="R29" s="17"/>
    </row>
    <row r="30" spans="1:9" ht="13.5" thickTop="1">
      <c r="A30" s="196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8" t="s">
        <v>333</v>
      </c>
      <c r="B33" s="17"/>
      <c r="C33" s="17"/>
      <c r="D33" s="17"/>
      <c r="E33" s="362"/>
      <c r="F33" s="362"/>
      <c r="G33" s="17"/>
      <c r="H33" s="17"/>
      <c r="I33" s="17"/>
    </row>
    <row r="34" spans="1:9" ht="15">
      <c r="A34" s="232"/>
      <c r="B34" s="232"/>
      <c r="C34" s="232"/>
      <c r="D34" s="232"/>
      <c r="E34" s="362"/>
      <c r="F34" s="362"/>
      <c r="G34" s="17"/>
      <c r="H34" s="17"/>
      <c r="I34" s="17"/>
    </row>
    <row r="35" spans="1:9" s="362" customFormat="1" ht="15" customHeight="1">
      <c r="A35" s="374" t="s">
        <v>341</v>
      </c>
      <c r="E35"/>
      <c r="F35"/>
      <c r="G35" s="232"/>
      <c r="H35" s="232"/>
      <c r="I35" s="232"/>
    </row>
    <row r="36" spans="1:9" s="362" customFormat="1" ht="15" customHeight="1">
      <c r="A36" s="374"/>
      <c r="E36"/>
      <c r="F36"/>
      <c r="H36" s="232"/>
      <c r="I36" s="232"/>
    </row>
    <row r="37" spans="1:9" s="362" customFormat="1" ht="15" customHeight="1">
      <c r="A37" s="374" t="s">
        <v>342</v>
      </c>
      <c r="E37"/>
      <c r="F37"/>
      <c r="I37" s="232"/>
    </row>
    <row r="38" spans="1:9" s="362" customFormat="1" ht="15" customHeight="1">
      <c r="A38" s="373"/>
      <c r="E38"/>
      <c r="F38"/>
      <c r="I38" s="232"/>
    </row>
    <row r="39" spans="1:9" s="362" customFormat="1" ht="15" customHeight="1">
      <c r="A39" s="374"/>
      <c r="E39"/>
      <c r="F39"/>
      <c r="I39" s="232"/>
    </row>
    <row r="40" spans="1:6" s="362" customFormat="1" ht="15" customHeight="1">
      <c r="A40" s="374"/>
      <c r="B40" s="36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2019-05-28T05:59:30Z</cp:lastPrinted>
  <dcterms:created xsi:type="dcterms:W3CDTF">1996-10-14T23:33:28Z</dcterms:created>
  <dcterms:modified xsi:type="dcterms:W3CDTF">2019-05-28T06:33:14Z</dcterms:modified>
  <cp:category/>
  <cp:version/>
  <cp:contentType/>
  <cp:contentStatus/>
</cp:coreProperties>
</file>